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R:\Original\0ProvAndMemRel\Website\DVHA Website - Drupal Migration\Files for Drupal\"/>
    </mc:Choice>
  </mc:AlternateContent>
  <xr:revisionPtr revIDLastSave="0" documentId="8_{0C700F2E-BD60-4CB0-A3E8-9EDCFE91E88D}" xr6:coauthVersionLast="47" xr6:coauthVersionMax="47" xr10:uidLastSave="{00000000-0000-0000-0000-000000000000}"/>
  <bookViews>
    <workbookView xWindow="-108" yWindow="-108" windowWidth="23256" windowHeight="12576" tabRatio="955" xr2:uid="{00000000-000D-0000-FFFF-FFFF00000000}"/>
  </bookViews>
  <sheets>
    <sheet name="weight by cst in base yr" sheetId="17" r:id="rId1"/>
    <sheet name="weight by cst Gill 2-28 ye" sheetId="34" r:id="rId2"/>
    <sheet name="weight by cst Greensboro ye" sheetId="39" r:id="rId3"/>
    <sheet name="weight by cst 9-30 year ends" sheetId="42" r:id="rId4"/>
    <sheet name="tbl 6.7 cal 19-sfy22 17-22" sheetId="18" r:id="rId5"/>
    <sheet name="table 6.7 Gill to cal 17&amp;19" sheetId="33" r:id="rId6"/>
    <sheet name="table 6.7 Grbo to cal 17&amp;19" sheetId="38" r:id="rId7"/>
    <sheet name="table 6.7 9-30 ye to cal17&amp;19" sheetId="41" r:id="rId8"/>
    <sheet name="table 7 cal 17 to sfy 23" sheetId="20" r:id="rId9"/>
    <sheet name="table 7 Gill to cal 09" sheetId="35" r:id="rId10"/>
    <sheet name="table 7 Greensboro to cal 09 " sheetId="37" r:id="rId11"/>
    <sheet name="table 7 9-30 year ends to cal" sheetId="40" r:id="rId12"/>
    <sheet name="Sheet1" sheetId="43"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18" l="1"/>
  <c r="D44" i="18"/>
  <c r="C44" i="18"/>
  <c r="B44" i="18"/>
  <c r="E38" i="18" l="1"/>
  <c r="D38" i="18"/>
  <c r="C38" i="18"/>
  <c r="B38" i="18"/>
  <c r="E32" i="18"/>
  <c r="D32" i="18"/>
  <c r="C32" i="18"/>
  <c r="B32" i="18"/>
  <c r="E25" i="18"/>
  <c r="D25" i="18"/>
  <c r="C25" i="18"/>
  <c r="B25" i="18"/>
  <c r="J10" i="17" l="1"/>
  <c r="D29" i="17"/>
  <c r="D23" i="17"/>
  <c r="D17" i="17"/>
  <c r="J10" i="39"/>
  <c r="A3" i="39"/>
  <c r="A3" i="42" s="1"/>
  <c r="A2" i="39"/>
  <c r="J10" i="34"/>
  <c r="B7" i="34"/>
  <c r="B7" i="39" l="1"/>
  <c r="B7" i="42" s="1"/>
  <c r="M15" i="41"/>
  <c r="L15" i="41"/>
  <c r="M8" i="41"/>
  <c r="L8" i="41"/>
  <c r="M15" i="38"/>
  <c r="L15" i="38"/>
  <c r="M8" i="38"/>
  <c r="L8" i="38"/>
  <c r="M15" i="33"/>
  <c r="L15" i="33"/>
  <c r="M8" i="33"/>
  <c r="L8" i="33"/>
  <c r="M16" i="18"/>
  <c r="L16" i="18"/>
  <c r="M9" i="18"/>
  <c r="L9" i="18"/>
  <c r="M9" i="20"/>
  <c r="M44" i="18"/>
  <c r="M38" i="18"/>
  <c r="M32" i="18"/>
  <c r="M25" i="18"/>
  <c r="J10" i="42"/>
  <c r="K10" i="42"/>
  <c r="L10" i="42" s="1"/>
  <c r="L9" i="40"/>
  <c r="M9" i="40"/>
  <c r="N9" i="40"/>
  <c r="O9" i="40" s="1"/>
  <c r="K10" i="39"/>
  <c r="L10" i="39"/>
  <c r="L9" i="37"/>
  <c r="N9" i="37" s="1"/>
  <c r="O9" i="37" s="1"/>
  <c r="M9" i="37"/>
  <c r="L9" i="35"/>
  <c r="M9" i="35"/>
  <c r="K10" i="34"/>
  <c r="L10" i="34" s="1"/>
  <c r="L25" i="33"/>
  <c r="M25" i="33"/>
  <c r="L32" i="33"/>
  <c r="M32" i="33"/>
  <c r="L38" i="33"/>
  <c r="M38" i="33"/>
  <c r="L44" i="33"/>
  <c r="M44" i="33"/>
  <c r="L9" i="20"/>
  <c r="L25" i="18"/>
  <c r="L32" i="18"/>
  <c r="L44" i="18"/>
  <c r="L38" i="18"/>
  <c r="K10" i="17"/>
  <c r="G39" i="17"/>
  <c r="D9" i="42"/>
  <c r="D8" i="34"/>
  <c r="D9" i="39"/>
  <c r="N15" i="41" l="1"/>
  <c r="O15" i="41" s="1"/>
  <c r="F9" i="42" s="1"/>
  <c r="N8" i="38"/>
  <c r="O8" i="38" s="1"/>
  <c r="F8" i="39" s="1"/>
  <c r="N44" i="33"/>
  <c r="O44" i="33" s="1"/>
  <c r="N32" i="33"/>
  <c r="O32" i="33" s="1"/>
  <c r="N38" i="18"/>
  <c r="O38" i="18" s="1"/>
  <c r="R38" i="18" s="1"/>
  <c r="N16" i="18"/>
  <c r="O16" i="18" s="1"/>
  <c r="F9" i="17" s="1"/>
  <c r="N32" i="18"/>
  <c r="O32" i="18" s="1"/>
  <c r="F27" i="17" s="1"/>
  <c r="H27" i="17" s="1"/>
  <c r="L10" i="17"/>
  <c r="N9" i="35"/>
  <c r="O9" i="35" s="1"/>
  <c r="N9" i="18"/>
  <c r="O9" i="18" s="1"/>
  <c r="F8" i="17" s="1"/>
  <c r="N8" i="41"/>
  <c r="O8" i="41" s="1"/>
  <c r="F8" i="42" s="1"/>
  <c r="N9" i="20"/>
  <c r="O9" i="20" s="1"/>
  <c r="F28" i="17" s="1"/>
  <c r="H28" i="17" s="1"/>
  <c r="N25" i="18"/>
  <c r="O25" i="18" s="1"/>
  <c r="F15" i="17" s="1"/>
  <c r="H15" i="17" s="1"/>
  <c r="N44" i="18"/>
  <c r="O44" i="18" s="1"/>
  <c r="F21" i="17" s="1"/>
  <c r="N15" i="33"/>
  <c r="O15" i="33" s="1"/>
  <c r="F9" i="34" s="1"/>
  <c r="N8" i="33"/>
  <c r="O8" i="33" s="1"/>
  <c r="F8" i="34" s="1"/>
  <c r="N25" i="33"/>
  <c r="O25" i="33" s="1"/>
  <c r="D9" i="34"/>
  <c r="D10" i="34" s="1"/>
  <c r="G37" i="17"/>
  <c r="N38" i="33"/>
  <c r="O38" i="33" s="1"/>
  <c r="N15" i="38"/>
  <c r="O15" i="38" s="1"/>
  <c r="F9" i="39" s="1"/>
  <c r="G38" i="17"/>
  <c r="D8" i="42"/>
  <c r="D10" i="42" s="1"/>
  <c r="D8" i="39"/>
  <c r="D10" i="17"/>
  <c r="F22" i="17" l="1"/>
  <c r="H22" i="17" s="1"/>
  <c r="F16" i="17"/>
  <c r="H16" i="17" s="1"/>
  <c r="F20" i="17"/>
  <c r="H20" i="17" s="1"/>
  <c r="R32" i="18"/>
  <c r="F26" i="17"/>
  <c r="H26" i="17" s="1"/>
  <c r="H29" i="17" s="1"/>
  <c r="F19" i="17"/>
  <c r="H19" i="17" s="1"/>
  <c r="E9" i="34"/>
  <c r="H9" i="34" s="1"/>
  <c r="R44" i="18"/>
  <c r="R25" i="18"/>
  <c r="H17" i="17"/>
  <c r="G36" i="17"/>
  <c r="E9" i="17"/>
  <c r="E8" i="17"/>
  <c r="H8" i="17" s="1"/>
  <c r="D10" i="39"/>
  <c r="E8" i="39" s="1"/>
  <c r="H8" i="39" s="1"/>
  <c r="D31" i="17"/>
  <c r="H21" i="17"/>
  <c r="E8" i="42"/>
  <c r="H8" i="42" s="1"/>
  <c r="E8" i="34"/>
  <c r="H8" i="34" s="1"/>
  <c r="H23" i="17" l="1"/>
  <c r="H10" i="34"/>
  <c r="M10" i="34" s="1"/>
  <c r="E10" i="34"/>
  <c r="G40" i="17"/>
  <c r="E9" i="39"/>
  <c r="E10" i="17"/>
  <c r="H9" i="17"/>
  <c r="H10" i="17" s="1"/>
  <c r="M10" i="17" s="1"/>
  <c r="E9" i="42"/>
  <c r="E10" i="39" l="1"/>
  <c r="H9" i="39"/>
  <c r="H10" i="39" s="1"/>
  <c r="M10" i="39" s="1"/>
  <c r="H39" i="17"/>
  <c r="H40" i="17"/>
  <c r="H38" i="17"/>
  <c r="H37" i="17"/>
  <c r="E10" i="42"/>
  <c r="H9" i="42"/>
  <c r="H10" i="42" s="1"/>
  <c r="M10" i="42" s="1"/>
  <c r="H3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Gillette, Lindsay</author>
    <author>Kathleen.Denette</author>
  </authors>
  <commentList>
    <comment ref="B7" authorId="0" shapeId="0" xr:uid="{633F3ED5-44BE-42B5-9D61-004792642FD2}">
      <text>
        <r>
          <rPr>
            <b/>
            <sz val="9"/>
            <color indexed="81"/>
            <rFont val="Tahoma"/>
            <family val="2"/>
          </rPr>
          <t>Gillette, Lindsay:</t>
        </r>
        <r>
          <rPr>
            <sz val="9"/>
            <color indexed="81"/>
            <rFont val="Tahoma"/>
            <family val="2"/>
          </rPr>
          <t xml:space="preserve">
CRCOS19 FY19DRS AI and AJ row 45</t>
        </r>
      </text>
    </comment>
    <comment ref="J10" authorId="1" shapeId="0" xr:uid="{00000000-0006-0000-0000-000001000000}">
      <text>
        <r>
          <rPr>
            <b/>
            <sz val="10"/>
            <color indexed="81"/>
            <rFont val="Tahoma"/>
            <family val="2"/>
          </rPr>
          <t>Kathleen.Denette:</t>
        </r>
        <r>
          <rPr>
            <sz val="10"/>
            <color indexed="81"/>
            <rFont val="Tahoma"/>
            <family val="2"/>
          </rPr>
          <t xml:space="preserve">
from midpoint of cal 2019 or July 1 2019
 to midpoint of SFY 23
 or December 31, 2022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Kathleen.Denette</author>
  </authors>
  <commentList>
    <comment ref="J10" authorId="0" shapeId="0" xr:uid="{00000000-0006-0000-0100-000001000000}">
      <text>
        <r>
          <rPr>
            <b/>
            <sz val="10"/>
            <color indexed="81"/>
            <rFont val="Tahoma"/>
            <family val="2"/>
          </rPr>
          <t>Kathleen.Denette:</t>
        </r>
        <r>
          <rPr>
            <sz val="10"/>
            <color indexed="81"/>
            <rFont val="Tahoma"/>
            <family val="2"/>
          </rPr>
          <t xml:space="preserve">
from midpoint of Gill's year Sept 1, 2018 to midpoint of calendar 2019 or July 1, 2019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Kathleen.Denette</author>
  </authors>
  <commentList>
    <comment ref="J10" authorId="0" shapeId="0" xr:uid="{00000000-0006-0000-0200-000001000000}">
      <text>
        <r>
          <rPr>
            <b/>
            <sz val="10"/>
            <color indexed="81"/>
            <rFont val="Tahoma"/>
            <family val="2"/>
          </rPr>
          <t>Kathleen.Denette:</t>
        </r>
        <r>
          <rPr>
            <sz val="10"/>
            <color indexed="81"/>
            <rFont val="Tahoma"/>
            <family val="2"/>
          </rPr>
          <t xml:space="preserve">
from midpoint of Greensboro's year Nov. 30, 2019 to midpoint of calendar 2019 or July 1, 2019 is 7 months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Kathleen.Denette</author>
  </authors>
  <commentList>
    <comment ref="J10" authorId="0" shapeId="0" xr:uid="{00000000-0006-0000-0300-000001000000}">
      <text>
        <r>
          <rPr>
            <b/>
            <sz val="10"/>
            <color indexed="81"/>
            <rFont val="Tahoma"/>
            <family val="2"/>
          </rPr>
          <t>Kathleen.Denette:</t>
        </r>
        <r>
          <rPr>
            <sz val="10"/>
            <color indexed="81"/>
            <rFont val="Tahoma"/>
            <family val="2"/>
          </rPr>
          <t xml:space="preserve">
from midpoint of 9/30/19 fiscal year of March 31, 2019 to midpoint of calendar 2019 or July 1, 2019 is 3 months
</t>
        </r>
      </text>
    </comment>
  </commentList>
</comments>
</file>

<file path=xl/sharedStrings.xml><?xml version="1.0" encoding="utf-8"?>
<sst xmlns="http://schemas.openxmlformats.org/spreadsheetml/2006/main" count="390" uniqueCount="146">
  <si>
    <t>Table 6.7</t>
  </si>
  <si>
    <t>CMS Nursing Home without Capital Market Basket</t>
  </si>
  <si>
    <t>(1992=1.000)</t>
  </si>
  <si>
    <t xml:space="preserve">  %</t>
  </si>
  <si>
    <t xml:space="preserve">  %CHYA</t>
  </si>
  <si>
    <t xml:space="preserve">  %MOVAVG</t>
  </si>
  <si>
    <t xml:space="preserve">  Budget Share</t>
  </si>
  <si>
    <t xml:space="preserve">     Wage &amp; Salary</t>
  </si>
  <si>
    <t xml:space="preserve">     CEU6562300006</t>
  </si>
  <si>
    <t xml:space="preserve">     %</t>
  </si>
  <si>
    <t xml:space="preserve">     %CHYA</t>
  </si>
  <si>
    <t xml:space="preserve">     %MOVAVG</t>
  </si>
  <si>
    <t xml:space="preserve">     Budget Share</t>
  </si>
  <si>
    <t xml:space="preserve">     Empl. Benefits</t>
  </si>
  <si>
    <t xml:space="preserve">     EXTFRINGE</t>
  </si>
  <si>
    <t xml:space="preserve">  Utilities</t>
  </si>
  <si>
    <t xml:space="preserve">  Food</t>
  </si>
  <si>
    <t>Global Insight's Health Care Cost Service</t>
  </si>
  <si>
    <t>Difference</t>
  </si>
  <si>
    <t>Table 7</t>
  </si>
  <si>
    <t>Regional Prices and Wages</t>
  </si>
  <si>
    <t>CONSUMER PRICE INDEX - ALL ITEMS</t>
  </si>
  <si>
    <t>New England</t>
  </si>
  <si>
    <t xml:space="preserve">Nursing Salaries and Contract Nursing </t>
  </si>
  <si>
    <t>Nursing Fringe</t>
  </si>
  <si>
    <t>NURSING</t>
  </si>
  <si>
    <t>DON</t>
  </si>
  <si>
    <t>DON Salary</t>
  </si>
  <si>
    <t>DON Fringe</t>
  </si>
  <si>
    <t>Index of Factors</t>
  </si>
  <si>
    <t>A</t>
  </si>
  <si>
    <t>B</t>
  </si>
  <si>
    <t>Wages and Salaries from Table 6.7</t>
  </si>
  <si>
    <t>Resident Care</t>
  </si>
  <si>
    <t>Salaries and Contract Services</t>
  </si>
  <si>
    <t>Fringe</t>
  </si>
  <si>
    <t>Food</t>
  </si>
  <si>
    <t>Utilities</t>
  </si>
  <si>
    <t>Other</t>
  </si>
  <si>
    <t>C</t>
  </si>
  <si>
    <t>Food from Table 6.7</t>
  </si>
  <si>
    <t>Employee Benefits from Table 6.7</t>
  </si>
  <si>
    <t>D</t>
  </si>
  <si>
    <t>Utilities from Table 6.7</t>
  </si>
  <si>
    <t>Indirect</t>
  </si>
  <si>
    <t>E</t>
  </si>
  <si>
    <t>CPI All Items New England</t>
  </si>
  <si>
    <t>Total Costs Subject to Inflation</t>
  </si>
  <si>
    <t>General Use</t>
  </si>
  <si>
    <t>GENERAL USE</t>
  </si>
  <si>
    <t>Nursing</t>
  </si>
  <si>
    <t xml:space="preserve">Resident </t>
  </si>
  <si>
    <t>For General Use</t>
  </si>
  <si>
    <t>Extra Percentage Per Year</t>
  </si>
  <si>
    <t>Years Times extra percent per year</t>
  </si>
  <si>
    <t>Total Percentage</t>
  </si>
  <si>
    <t>2009-1</t>
  </si>
  <si>
    <t>2009-2</t>
  </si>
  <si>
    <t>Base Year 09</t>
  </si>
  <si>
    <t>2009-3</t>
  </si>
  <si>
    <t>2009-4</t>
  </si>
  <si>
    <t>Calendar 09 Average</t>
  </si>
  <si>
    <t>Percentage Difference inflation based on 1st quarter 2011 publication</t>
  </si>
  <si>
    <t>First Quarter 2011 Forecast Publication</t>
  </si>
  <si>
    <t>2008-2</t>
  </si>
  <si>
    <t>2008-3</t>
  </si>
  <si>
    <t>Gill's Fiscal Year</t>
  </si>
  <si>
    <t>Gill</t>
  </si>
  <si>
    <t>Greensboro</t>
  </si>
  <si>
    <t>2008-4</t>
  </si>
  <si>
    <t>For facilities with 9/30 year ends</t>
  </si>
  <si>
    <t>Facilities with 9/30 year ends</t>
  </si>
  <si>
    <t xml:space="preserve"> Fiscal Year Average</t>
  </si>
  <si>
    <t>Overall Weighting of Inflation Rates</t>
  </si>
  <si>
    <t>Diff.</t>
  </si>
  <si>
    <t>Facility FY Average</t>
  </si>
  <si>
    <t>Number of Years Between Base Year and State Fiscal Year</t>
  </si>
  <si>
    <t>Greensboro Year End is 5/31</t>
  </si>
  <si>
    <t>Additional Inflation for SFY 14</t>
  </si>
  <si>
    <t>From base year 2009 to SFY 13</t>
  </si>
  <si>
    <t>Weighted Inflation Factors by Cost Category</t>
  </si>
  <si>
    <t>Nursing Costs</t>
  </si>
  <si>
    <t>All Others</t>
  </si>
  <si>
    <t>2017-3</t>
  </si>
  <si>
    <t>2017-4</t>
  </si>
  <si>
    <t>2018-2</t>
  </si>
  <si>
    <t>Cost Data from CR17COS as of 8/2/21 used for proration of factors</t>
  </si>
  <si>
    <t>From fiscal 2019 to calendar year 2019 for Nursing</t>
  </si>
  <si>
    <t>Inflation from 2/28/19 year end to calendar 2019</t>
  </si>
  <si>
    <t>Calculation of Inflation Factors to Bring Costs from Gill's FY 19 to Base Year 2019</t>
  </si>
  <si>
    <t>For nursing -Portion of Year Between Midpoint of Provider's Fiscal Year and Cal. 2019</t>
  </si>
  <si>
    <t>Calculation of Inflation Factors to Bring Costs from Greensboro's FY 19 to Base Year 2019</t>
  </si>
  <si>
    <t>Inflation from 5/31/19 year end to calendar 2019</t>
  </si>
  <si>
    <t>Calculation of Inflation Factors to Bring Costs years ending 9/30/19 to Base Year 2019</t>
  </si>
  <si>
    <t>Inflation from 9/30/19 fiscal years to Calendar 2019</t>
  </si>
  <si>
    <t>(2014=1.000)</t>
  </si>
  <si>
    <t>First Quarter 2021 Forecast</t>
  </si>
  <si>
    <t>Base Year 19</t>
  </si>
  <si>
    <t>2019-1</t>
  </si>
  <si>
    <t>2019-2</t>
  </si>
  <si>
    <t>2019-3</t>
  </si>
  <si>
    <t>2019-4</t>
  </si>
  <si>
    <t>Calendar 2019 Average</t>
  </si>
  <si>
    <t>Base Year 17</t>
  </si>
  <si>
    <t>2017-1</t>
  </si>
  <si>
    <t>2017-2</t>
  </si>
  <si>
    <t>Calendar 2017 Average</t>
  </si>
  <si>
    <t>Percentage Difference inflation based on 1st quarter 2021 publication</t>
  </si>
  <si>
    <t>Gill to bring to calendar 2019 for Nursing from provider's 2019 fiscal year</t>
  </si>
  <si>
    <t>Gill's Fiscal Year 2019 Average</t>
  </si>
  <si>
    <t>Calendar 19 Average</t>
  </si>
  <si>
    <t>Only nursing salary and nursing fringe are coming from the provider's 2019 cost report.</t>
  </si>
  <si>
    <t>Gill fiscal year 2019</t>
  </si>
  <si>
    <t>2018-3</t>
  </si>
  <si>
    <t>2018-4</t>
  </si>
  <si>
    <t>Gill to bring to calendar 2017 for DON, Res Care and Indirect</t>
  </si>
  <si>
    <t>Gill fiscal year 2017</t>
  </si>
  <si>
    <t>2016-2</t>
  </si>
  <si>
    <t>2016-3</t>
  </si>
  <si>
    <t>2016-4</t>
  </si>
  <si>
    <t>Calendar 17 Average</t>
  </si>
  <si>
    <t>Greensboro to bring to calendar 2019 for Nursing from provider's 2019 fiscal year</t>
  </si>
  <si>
    <t>Greensboro fiscal year 2019</t>
  </si>
  <si>
    <t>Facilities with 9/30/19 year ends to calendar 2019 for Nursing</t>
  </si>
  <si>
    <t>Factors from Global Insight web page - Q1 22 publication</t>
  </si>
  <si>
    <t>Calculation of Inflation Factors to Bring Costs from Base Year 2019 to SFY23  for nursing</t>
  </si>
  <si>
    <t>Weighted Inflation Factors for SFY23  by Cost Category</t>
  </si>
  <si>
    <t>Calculation of Inflation Factors to Bring Costs from Base Year 2017 to SFY 23</t>
  </si>
  <si>
    <t>Inflation from base year 2017 to SFY 23</t>
  </si>
  <si>
    <t>Factors from Global Insight web page - Q1 2022 publication</t>
  </si>
  <si>
    <t>Cost Data from CR19COS as of 5/31/22  used for proration of factors</t>
  </si>
  <si>
    <t>First Quarter 2022 Forecast</t>
  </si>
  <si>
    <t>SFY 23</t>
  </si>
  <si>
    <t>2022-3</t>
  </si>
  <si>
    <t>2022-4</t>
  </si>
  <si>
    <t>2023-1</t>
  </si>
  <si>
    <t>2023-2</t>
  </si>
  <si>
    <t>SFY 23 Average</t>
  </si>
  <si>
    <t>Percentage Difference inflation based on 1st quarter 2022 publication</t>
  </si>
  <si>
    <t>(2018=1.000)</t>
  </si>
  <si>
    <t>First Quarter 2022 Forecast Publication</t>
  </si>
  <si>
    <t>General Use for State Fiscal 2023</t>
  </si>
  <si>
    <r>
      <t xml:space="preserve">Percentage Difference inflation from calendar base year 2017 </t>
    </r>
    <r>
      <rPr>
        <u/>
        <sz val="10"/>
        <rFont val="Arial"/>
        <family val="2"/>
      </rPr>
      <t>to SFY23</t>
    </r>
    <r>
      <rPr>
        <sz val="10"/>
        <rFont val="Arial"/>
        <family val="2"/>
      </rPr>
      <t xml:space="preserve"> based on 1st quarter 2022 publication </t>
    </r>
  </si>
  <si>
    <t>This factor is not used for nursing inflation and therefore goes only from base year 2017 to SFY 23.</t>
  </si>
  <si>
    <t>CONSUMER PRICE INDEX - ALL ITEMS (1982-84=100)</t>
  </si>
  <si>
    <t>Inflation from base year 2019 to SFY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</si>
</sst>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h]:m"/>
    <numFmt numFmtId="165" formatCode="0.000"/>
    <numFmt numFmtId="166" formatCode="0.0"/>
    <numFmt numFmtId="167" formatCode="_(* #,##0_);_(* \(#,##0\);_(* &quot;-&quot;??_);_(@_)"/>
    <numFmt numFmtId="168" formatCode="0.0000%"/>
    <numFmt numFmtId="169" formatCode="0.000%"/>
  </numFmts>
  <fonts count="14" x14ac:knownFonts="1">
    <font>
      <sz val="10"/>
      <name val="Arial"/>
    </font>
    <font>
      <sz val="10"/>
      <name val="Arial"/>
      <family val="2"/>
    </font>
    <font>
      <sz val="8"/>
      <name val="Arial"/>
      <family val="2"/>
    </font>
    <font>
      <b/>
      <sz val="10"/>
      <name val="Arial"/>
      <family val="2"/>
    </font>
    <font>
      <u/>
      <sz val="10"/>
      <color indexed="12"/>
      <name val="Arial"/>
      <family val="2"/>
    </font>
    <font>
      <b/>
      <u/>
      <sz val="10"/>
      <name val="Arial"/>
      <family val="2"/>
    </font>
    <font>
      <u/>
      <sz val="10"/>
      <name val="Arial"/>
      <family val="2"/>
    </font>
    <font>
      <sz val="14"/>
      <name val="Arial"/>
      <family val="2"/>
    </font>
    <font>
      <sz val="10"/>
      <name val="Arial"/>
      <family val="2"/>
    </font>
    <font>
      <sz val="10"/>
      <color indexed="81"/>
      <name val="Tahoma"/>
      <family val="2"/>
    </font>
    <font>
      <b/>
      <sz val="10"/>
      <color indexed="81"/>
      <name val="Tahoma"/>
      <family val="2"/>
    </font>
    <font>
      <sz val="10"/>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13"/>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bgColor indexed="64"/>
      </patternFill>
    </fill>
    <fill>
      <patternFill patternType="solid">
        <fgColor theme="0"/>
        <bgColor indexed="64"/>
      </patternFill>
    </fill>
    <fill>
      <patternFill patternType="solid">
        <fgColor rgb="FFFFCCFF"/>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54">
    <xf numFmtId="0" fontId="0" fillId="0" borderId="0" xfId="0"/>
    <xf numFmtId="164" fontId="0" fillId="0" borderId="0" xfId="0" applyNumberFormat="1"/>
    <xf numFmtId="165" fontId="0" fillId="0" borderId="0" xfId="0" applyNumberFormat="1"/>
    <xf numFmtId="166" fontId="0" fillId="0" borderId="0" xfId="0" applyNumberFormat="1"/>
    <xf numFmtId="0" fontId="3" fillId="0" borderId="0" xfId="0" applyFont="1"/>
    <xf numFmtId="0" fontId="0" fillId="0" borderId="0" xfId="0" applyAlignment="1">
      <alignment horizontal="center" wrapText="1"/>
    </xf>
    <xf numFmtId="0" fontId="4" fillId="0" borderId="0" xfId="2" applyAlignment="1" applyProtection="1"/>
    <xf numFmtId="10" fontId="0" fillId="0" borderId="0" xfId="0" applyNumberFormat="1"/>
    <xf numFmtId="169" fontId="0" fillId="0" borderId="0" xfId="0" applyNumberFormat="1"/>
    <xf numFmtId="169" fontId="0" fillId="0" borderId="1" xfId="0" applyNumberFormat="1" applyBorder="1"/>
    <xf numFmtId="10" fontId="0" fillId="0" borderId="0" xfId="0" applyNumberFormat="1" applyAlignment="1">
      <alignment horizontal="center"/>
    </xf>
    <xf numFmtId="10" fontId="0" fillId="0" borderId="1" xfId="0" applyNumberFormat="1" applyBorder="1" applyAlignment="1">
      <alignment horizontal="center"/>
    </xf>
    <xf numFmtId="10" fontId="0" fillId="0" borderId="0" xfId="0" applyNumberFormat="1" applyBorder="1"/>
    <xf numFmtId="0" fontId="0" fillId="0" borderId="0" xfId="0" applyAlignment="1">
      <alignment horizontal="center"/>
    </xf>
    <xf numFmtId="169" fontId="0" fillId="2" borderId="0" xfId="0" applyNumberFormat="1" applyFill="1"/>
    <xf numFmtId="169" fontId="0" fillId="0" borderId="0" xfId="0" applyNumberFormat="1" applyBorder="1"/>
    <xf numFmtId="0" fontId="5" fillId="0" borderId="0" xfId="0" applyFont="1"/>
    <xf numFmtId="0" fontId="0" fillId="0" borderId="0" xfId="0" applyAlignment="1">
      <alignment wrapText="1"/>
    </xf>
    <xf numFmtId="14" fontId="0" fillId="0" borderId="0" xfId="0" applyNumberFormat="1"/>
    <xf numFmtId="10" fontId="1" fillId="0" borderId="0" xfId="3" applyNumberFormat="1"/>
    <xf numFmtId="10" fontId="1" fillId="0" borderId="1" xfId="3" applyNumberFormat="1" applyBorder="1"/>
    <xf numFmtId="0" fontId="7" fillId="0" borderId="0" xfId="0" applyFont="1"/>
    <xf numFmtId="0" fontId="0" fillId="2" borderId="0" xfId="0" applyFill="1"/>
    <xf numFmtId="10" fontId="0" fillId="0" borderId="0" xfId="3" applyNumberFormat="1" applyFont="1"/>
    <xf numFmtId="164" fontId="0" fillId="2" borderId="0" xfId="0" applyNumberFormat="1" applyFill="1"/>
    <xf numFmtId="0" fontId="5" fillId="2" borderId="0" xfId="0" applyFont="1" applyFill="1"/>
    <xf numFmtId="166" fontId="0" fillId="2" borderId="0" xfId="0" applyNumberFormat="1" applyFill="1"/>
    <xf numFmtId="165" fontId="0" fillId="2" borderId="0" xfId="0" applyNumberFormat="1" applyFill="1"/>
    <xf numFmtId="0" fontId="0" fillId="0" borderId="0" xfId="0" applyFill="1"/>
    <xf numFmtId="169" fontId="0" fillId="0" borderId="0" xfId="0" applyNumberFormat="1" applyFill="1"/>
    <xf numFmtId="169" fontId="0" fillId="0" borderId="0" xfId="0" applyNumberFormat="1" applyFill="1" applyBorder="1"/>
    <xf numFmtId="38" fontId="0" fillId="2" borderId="0" xfId="0" applyNumberFormat="1" applyFill="1"/>
    <xf numFmtId="0" fontId="0" fillId="0" borderId="0" xfId="0" applyNumberFormat="1"/>
    <xf numFmtId="169" fontId="0" fillId="2" borderId="3" xfId="0" applyNumberFormat="1" applyFill="1" applyBorder="1"/>
    <xf numFmtId="166" fontId="8" fillId="0" borderId="0" xfId="0" applyNumberFormat="1" applyFont="1"/>
    <xf numFmtId="0" fontId="1" fillId="0" borderId="0" xfId="0" applyFont="1" applyFill="1"/>
    <xf numFmtId="10" fontId="1" fillId="0" borderId="0" xfId="3" applyNumberFormat="1" applyFont="1"/>
    <xf numFmtId="168" fontId="1" fillId="0" borderId="0" xfId="3" applyNumberFormat="1" applyFill="1"/>
    <xf numFmtId="164" fontId="0" fillId="0" borderId="0" xfId="0" applyNumberFormat="1" applyFill="1"/>
    <xf numFmtId="169" fontId="0" fillId="2" borderId="0" xfId="0" applyNumberFormat="1" applyFill="1" applyBorder="1"/>
    <xf numFmtId="166" fontId="0" fillId="0" borderId="0" xfId="0" applyNumberFormat="1" applyFill="1"/>
    <xf numFmtId="165" fontId="0" fillId="3" borderId="0" xfId="0" applyNumberFormat="1" applyFill="1"/>
    <xf numFmtId="166" fontId="0" fillId="3" borderId="0" xfId="0" applyNumberFormat="1" applyFill="1"/>
    <xf numFmtId="0" fontId="0" fillId="3" borderId="0" xfId="0" applyFill="1"/>
    <xf numFmtId="165" fontId="0" fillId="4" borderId="0" xfId="0" applyNumberFormat="1" applyFill="1"/>
    <xf numFmtId="166" fontId="0" fillId="4" borderId="0" xfId="0" applyNumberFormat="1" applyFill="1"/>
    <xf numFmtId="0" fontId="0" fillId="4" borderId="0" xfId="0" applyFill="1"/>
    <xf numFmtId="165" fontId="0" fillId="5" borderId="0" xfId="0" applyNumberFormat="1" applyFill="1"/>
    <xf numFmtId="166" fontId="0" fillId="5" borderId="0" xfId="0" applyNumberFormat="1" applyFill="1"/>
    <xf numFmtId="0" fontId="0" fillId="5" borderId="0" xfId="0" applyFill="1"/>
    <xf numFmtId="169" fontId="8" fillId="0" borderId="0" xfId="0" applyNumberFormat="1" applyFont="1"/>
    <xf numFmtId="0" fontId="0" fillId="6" borderId="0" xfId="0" applyFill="1"/>
    <xf numFmtId="0" fontId="0" fillId="6" borderId="0" xfId="0" applyFill="1" applyAlignment="1">
      <alignment horizontal="center" wrapText="1"/>
    </xf>
    <xf numFmtId="10" fontId="1" fillId="6" borderId="0" xfId="3" applyNumberFormat="1" applyFill="1"/>
    <xf numFmtId="10" fontId="0" fillId="6" borderId="0" xfId="0" applyNumberFormat="1" applyFill="1"/>
    <xf numFmtId="10" fontId="0" fillId="6" borderId="0" xfId="0" applyNumberFormat="1" applyFill="1" applyAlignment="1">
      <alignment horizontal="center"/>
    </xf>
    <xf numFmtId="169" fontId="0" fillId="6" borderId="0" xfId="0" applyNumberFormat="1" applyFill="1"/>
    <xf numFmtId="10" fontId="0" fillId="6" borderId="0" xfId="0" applyNumberFormat="1" applyFill="1" applyBorder="1"/>
    <xf numFmtId="10" fontId="0" fillId="6" borderId="1" xfId="0" applyNumberFormat="1" applyFill="1" applyBorder="1" applyAlignment="1">
      <alignment horizontal="center"/>
    </xf>
    <xf numFmtId="169" fontId="0" fillId="6" borderId="0" xfId="0" applyNumberFormat="1" applyFill="1" applyBorder="1"/>
    <xf numFmtId="0" fontId="0" fillId="6" borderId="0" xfId="0" applyNumberFormat="1" applyFill="1"/>
    <xf numFmtId="0" fontId="3" fillId="6" borderId="0" xfId="0" applyFont="1" applyFill="1"/>
    <xf numFmtId="167" fontId="0" fillId="6" borderId="0" xfId="0" applyNumberFormat="1" applyFill="1"/>
    <xf numFmtId="169" fontId="0" fillId="6" borderId="3" xfId="0" applyNumberFormat="1" applyFill="1" applyBorder="1"/>
    <xf numFmtId="38" fontId="0" fillId="6" borderId="0" xfId="0" applyNumberFormat="1" applyFill="1"/>
    <xf numFmtId="0" fontId="0" fillId="6" borderId="0" xfId="0" applyFill="1" applyAlignment="1">
      <alignment horizontal="center"/>
    </xf>
    <xf numFmtId="38" fontId="0" fillId="6" borderId="1" xfId="0" applyNumberFormat="1" applyFill="1" applyBorder="1"/>
    <xf numFmtId="38" fontId="0" fillId="6" borderId="2" xfId="0" applyNumberFormat="1" applyFill="1" applyBorder="1"/>
    <xf numFmtId="14" fontId="0" fillId="6" borderId="0" xfId="0" applyNumberFormat="1" applyFill="1"/>
    <xf numFmtId="0" fontId="5" fillId="0" borderId="0" xfId="0" applyFont="1" applyFill="1"/>
    <xf numFmtId="10" fontId="0" fillId="0" borderId="0" xfId="0" applyNumberFormat="1" applyFill="1"/>
    <xf numFmtId="0" fontId="0" fillId="7" borderId="0" xfId="0" applyFill="1"/>
    <xf numFmtId="0" fontId="0" fillId="7" borderId="0" xfId="0" applyFill="1" applyAlignment="1">
      <alignment horizontal="center" wrapText="1"/>
    </xf>
    <xf numFmtId="0" fontId="0" fillId="0" borderId="0" xfId="0" applyFill="1" applyAlignment="1">
      <alignment horizontal="center" wrapText="1"/>
    </xf>
    <xf numFmtId="38" fontId="0" fillId="0" borderId="0" xfId="0" applyNumberFormat="1" applyFill="1"/>
    <xf numFmtId="10" fontId="0" fillId="0" borderId="0" xfId="0" applyNumberFormat="1" applyFill="1" applyAlignment="1">
      <alignment horizontal="center"/>
    </xf>
    <xf numFmtId="10" fontId="0" fillId="0" borderId="0" xfId="0" applyNumberFormat="1" applyFill="1" applyBorder="1"/>
    <xf numFmtId="10" fontId="0" fillId="0" borderId="1" xfId="0" applyNumberFormat="1" applyFill="1" applyBorder="1" applyAlignment="1">
      <alignment horizontal="center"/>
    </xf>
    <xf numFmtId="0" fontId="0" fillId="0" borderId="0" xfId="0" applyNumberFormat="1" applyFill="1"/>
    <xf numFmtId="0" fontId="3" fillId="0" borderId="0" xfId="0" applyFont="1" applyAlignment="1">
      <alignment wrapText="1"/>
    </xf>
    <xf numFmtId="169" fontId="0" fillId="7" borderId="0" xfId="0" applyNumberFormat="1" applyFill="1"/>
    <xf numFmtId="168" fontId="1" fillId="0" borderId="0" xfId="3" applyNumberFormat="1" applyFont="1" applyFill="1"/>
    <xf numFmtId="0" fontId="7" fillId="8" borderId="0" xfId="0" applyFont="1" applyFill="1"/>
    <xf numFmtId="0" fontId="0" fillId="8" borderId="0" xfId="0" applyFill="1"/>
    <xf numFmtId="0" fontId="3" fillId="8" borderId="0" xfId="0" applyFont="1" applyFill="1"/>
    <xf numFmtId="0" fontId="1" fillId="8" borderId="0" xfId="0" applyFont="1" applyFill="1" applyAlignment="1">
      <alignment horizontal="center" wrapText="1"/>
    </xf>
    <xf numFmtId="0" fontId="5" fillId="8" borderId="0" xfId="0" applyFont="1" applyFill="1"/>
    <xf numFmtId="0" fontId="0" fillId="8" borderId="0" xfId="0" applyFill="1" applyAlignment="1">
      <alignment wrapText="1"/>
    </xf>
    <xf numFmtId="38" fontId="0" fillId="8" borderId="0" xfId="0" applyNumberFormat="1" applyFill="1" applyAlignment="1"/>
    <xf numFmtId="10" fontId="1" fillId="8" borderId="0" xfId="3" applyNumberFormat="1" applyFill="1"/>
    <xf numFmtId="3" fontId="1" fillId="8" borderId="1" xfId="1" applyNumberFormat="1" applyFill="1" applyBorder="1" applyAlignment="1"/>
    <xf numFmtId="10" fontId="1" fillId="8" borderId="1" xfId="3" applyNumberFormat="1" applyFill="1" applyBorder="1"/>
    <xf numFmtId="10" fontId="0" fillId="8" borderId="0" xfId="0" applyNumberFormat="1" applyFill="1"/>
    <xf numFmtId="0" fontId="3" fillId="8" borderId="0" xfId="0" applyFont="1" applyFill="1" applyAlignment="1">
      <alignment horizontal="center" wrapText="1"/>
    </xf>
    <xf numFmtId="0" fontId="0" fillId="8" borderId="0" xfId="0" applyFill="1" applyAlignment="1">
      <alignment horizontal="center" wrapText="1"/>
    </xf>
    <xf numFmtId="38" fontId="1" fillId="8" borderId="0" xfId="1" applyNumberFormat="1" applyFill="1"/>
    <xf numFmtId="38" fontId="1" fillId="8" borderId="1" xfId="1" applyNumberFormat="1" applyFill="1" applyBorder="1"/>
    <xf numFmtId="167" fontId="0" fillId="8" borderId="0" xfId="0" applyNumberFormat="1" applyFill="1"/>
    <xf numFmtId="38" fontId="0" fillId="8" borderId="0" xfId="0" applyNumberFormat="1" applyFill="1"/>
    <xf numFmtId="38" fontId="0" fillId="8" borderId="1" xfId="0" applyNumberFormat="1" applyFill="1" applyBorder="1"/>
    <xf numFmtId="0" fontId="3" fillId="8" borderId="0" xfId="0" applyFont="1" applyFill="1" applyAlignment="1">
      <alignment wrapText="1"/>
    </xf>
    <xf numFmtId="0" fontId="0" fillId="8" borderId="0" xfId="0" applyNumberFormat="1" applyFill="1"/>
    <xf numFmtId="14" fontId="0" fillId="8" borderId="0" xfId="0" applyNumberFormat="1" applyFill="1"/>
    <xf numFmtId="0" fontId="1" fillId="8" borderId="0" xfId="0" applyFont="1" applyFill="1"/>
    <xf numFmtId="10" fontId="0" fillId="8" borderId="0" xfId="0" applyNumberFormat="1" applyFill="1" applyAlignment="1">
      <alignment horizontal="center"/>
    </xf>
    <xf numFmtId="169" fontId="0" fillId="8" borderId="0" xfId="0" applyNumberFormat="1" applyFill="1"/>
    <xf numFmtId="10" fontId="0" fillId="8" borderId="0" xfId="0" applyNumberFormat="1" applyFill="1" applyBorder="1"/>
    <xf numFmtId="10" fontId="0" fillId="8" borderId="1" xfId="0" applyNumberFormat="1" applyFill="1" applyBorder="1" applyAlignment="1">
      <alignment horizontal="center"/>
    </xf>
    <xf numFmtId="169" fontId="0" fillId="8" borderId="0" xfId="0" applyNumberFormat="1" applyFill="1" applyBorder="1"/>
    <xf numFmtId="169" fontId="0" fillId="8" borderId="3" xfId="0" applyNumberFormat="1" applyFill="1" applyBorder="1"/>
    <xf numFmtId="164" fontId="0" fillId="8" borderId="0" xfId="0" applyNumberFormat="1" applyFill="1"/>
    <xf numFmtId="165" fontId="0" fillId="8" borderId="0" xfId="0" applyNumberFormat="1" applyFill="1"/>
    <xf numFmtId="166" fontId="0" fillId="8" borderId="0" xfId="0" applyNumberFormat="1" applyFill="1"/>
    <xf numFmtId="165" fontId="11" fillId="8" borderId="0" xfId="0" applyNumberFormat="1" applyFont="1" applyFill="1"/>
    <xf numFmtId="166" fontId="11" fillId="8" borderId="0" xfId="0" applyNumberFormat="1" applyFont="1" applyFill="1"/>
    <xf numFmtId="0" fontId="11" fillId="8" borderId="0" xfId="0" applyFont="1" applyFill="1"/>
    <xf numFmtId="169" fontId="0" fillId="8" borderId="0" xfId="3" applyNumberFormat="1" applyFont="1" applyFill="1"/>
    <xf numFmtId="164" fontId="1" fillId="8" borderId="0" xfId="0" applyNumberFormat="1" applyFont="1" applyFill="1" applyAlignment="1">
      <alignment horizontal="center"/>
    </xf>
    <xf numFmtId="0" fontId="6" fillId="8" borderId="0" xfId="0" applyFont="1" applyFill="1"/>
    <xf numFmtId="164" fontId="1" fillId="8" borderId="0" xfId="0" applyNumberFormat="1" applyFont="1" applyFill="1"/>
    <xf numFmtId="0" fontId="0" fillId="9" borderId="0" xfId="0" applyFill="1"/>
    <xf numFmtId="166" fontId="0" fillId="9" borderId="0" xfId="0" applyNumberFormat="1" applyFill="1"/>
    <xf numFmtId="165" fontId="0" fillId="9" borderId="0" xfId="0" applyNumberFormat="1" applyFill="1"/>
    <xf numFmtId="165" fontId="11" fillId="9" borderId="0" xfId="0" applyNumberFormat="1" applyFont="1" applyFill="1"/>
    <xf numFmtId="169" fontId="0" fillId="9" borderId="0" xfId="3" applyNumberFormat="1" applyFont="1" applyFill="1"/>
    <xf numFmtId="166" fontId="11" fillId="9" borderId="0" xfId="0" applyNumberFormat="1" applyFont="1" applyFill="1"/>
    <xf numFmtId="0" fontId="11" fillId="9" borderId="0" xfId="0" applyFont="1" applyFill="1"/>
    <xf numFmtId="0" fontId="3" fillId="9" borderId="0" xfId="0" applyFont="1" applyFill="1"/>
    <xf numFmtId="0" fontId="6" fillId="9" borderId="0" xfId="0" applyFont="1" applyFill="1"/>
    <xf numFmtId="0" fontId="5" fillId="9" borderId="0" xfId="0" applyFont="1" applyFill="1"/>
    <xf numFmtId="164" fontId="1" fillId="9" borderId="0" xfId="0" applyNumberFormat="1" applyFont="1" applyFill="1"/>
    <xf numFmtId="164" fontId="0" fillId="9" borderId="0" xfId="0" applyNumberFormat="1" applyFill="1"/>
    <xf numFmtId="0" fontId="0" fillId="9" borderId="0" xfId="0" applyFill="1" applyAlignment="1">
      <alignment horizontal="center" wrapText="1"/>
    </xf>
    <xf numFmtId="10" fontId="1" fillId="9" borderId="0" xfId="3" applyNumberFormat="1" applyFill="1"/>
    <xf numFmtId="0" fontId="1" fillId="9" borderId="0" xfId="0" applyFont="1" applyFill="1" applyAlignment="1">
      <alignment horizontal="center" wrapText="1"/>
    </xf>
    <xf numFmtId="0" fontId="1" fillId="9" borderId="0" xfId="0" applyFont="1" applyFill="1"/>
    <xf numFmtId="165" fontId="11" fillId="10" borderId="0" xfId="0" applyNumberFormat="1" applyFont="1" applyFill="1"/>
    <xf numFmtId="166" fontId="11" fillId="10" borderId="0" xfId="0" applyNumberFormat="1" applyFont="1" applyFill="1"/>
    <xf numFmtId="0" fontId="11" fillId="10" borderId="0" xfId="0" applyFont="1" applyFill="1"/>
    <xf numFmtId="0" fontId="0" fillId="10" borderId="0" xfId="0" applyFill="1"/>
    <xf numFmtId="0" fontId="3" fillId="10" borderId="0" xfId="0" applyFont="1" applyFill="1"/>
    <xf numFmtId="0" fontId="6" fillId="10" borderId="0" xfId="0" applyFont="1" applyFill="1"/>
    <xf numFmtId="164" fontId="0" fillId="10" borderId="0" xfId="0" applyNumberFormat="1" applyFill="1"/>
    <xf numFmtId="164" fontId="1" fillId="10" borderId="0" xfId="0" applyNumberFormat="1" applyFont="1" applyFill="1"/>
    <xf numFmtId="0" fontId="0" fillId="10" borderId="0" xfId="0" applyFill="1" applyAlignment="1">
      <alignment horizontal="center" wrapText="1"/>
    </xf>
    <xf numFmtId="0" fontId="1" fillId="10" borderId="0" xfId="0" applyFont="1" applyFill="1" applyAlignment="1">
      <alignment horizontal="center" wrapText="1"/>
    </xf>
    <xf numFmtId="166" fontId="0" fillId="10" borderId="0" xfId="0" applyNumberFormat="1" applyFill="1"/>
    <xf numFmtId="165" fontId="0" fillId="10" borderId="0" xfId="0" applyNumberFormat="1" applyFill="1"/>
    <xf numFmtId="169" fontId="0" fillId="10" borderId="0" xfId="3" applyNumberFormat="1" applyFont="1" applyFill="1"/>
    <xf numFmtId="0" fontId="4" fillId="10" borderId="0" xfId="2" applyFill="1" applyAlignment="1" applyProtection="1"/>
    <xf numFmtId="166" fontId="1" fillId="10" borderId="0" xfId="0" applyNumberFormat="1" applyFont="1" applyFill="1"/>
    <xf numFmtId="10" fontId="1" fillId="10" borderId="0" xfId="3" applyNumberFormat="1" applyFill="1"/>
    <xf numFmtId="0" fontId="1" fillId="10" borderId="0" xfId="0" applyFont="1" applyFill="1"/>
    <xf numFmtId="164" fontId="1" fillId="10" borderId="0" xfId="0" applyNumberFormat="1" applyFont="1" applyFill="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95250</xdr:colOff>
      <xdr:row>10</xdr:row>
      <xdr:rowOff>0</xdr:rowOff>
    </xdr:from>
    <xdr:to>
      <xdr:col>12</xdr:col>
      <xdr:colOff>374650</xdr:colOff>
      <xdr:row>15</xdr:row>
      <xdr:rowOff>69850</xdr:rowOff>
    </xdr:to>
    <xdr:sp macro="" textlink="">
      <xdr:nvSpPr>
        <xdr:cNvPr id="6250" name="Line 10">
          <a:extLst>
            <a:ext uri="{FF2B5EF4-FFF2-40B4-BE49-F238E27FC236}">
              <a16:creationId xmlns:a16="http://schemas.microsoft.com/office/drawing/2014/main" id="{00000000-0008-0000-0000-00006A180000}"/>
            </a:ext>
          </a:extLst>
        </xdr:cNvPr>
        <xdr:cNvSpPr>
          <a:spLocks noChangeShapeType="1"/>
        </xdr:cNvSpPr>
      </xdr:nvSpPr>
      <xdr:spPr bwMode="auto">
        <a:xfrm flipV="1">
          <a:off x="10909300" y="2762250"/>
          <a:ext cx="279400" cy="135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15</xdr:row>
      <xdr:rowOff>88900</xdr:rowOff>
    </xdr:from>
    <xdr:to>
      <xdr:col>12</xdr:col>
      <xdr:colOff>101600</xdr:colOff>
      <xdr:row>16</xdr:row>
      <xdr:rowOff>57150</xdr:rowOff>
    </xdr:to>
    <xdr:sp macro="" textlink="">
      <xdr:nvSpPr>
        <xdr:cNvPr id="6251" name="Line 11">
          <a:extLst>
            <a:ext uri="{FF2B5EF4-FFF2-40B4-BE49-F238E27FC236}">
              <a16:creationId xmlns:a16="http://schemas.microsoft.com/office/drawing/2014/main" id="{00000000-0008-0000-0000-00006B180000}"/>
            </a:ext>
          </a:extLst>
        </xdr:cNvPr>
        <xdr:cNvSpPr>
          <a:spLocks noChangeShapeType="1"/>
        </xdr:cNvSpPr>
      </xdr:nvSpPr>
      <xdr:spPr bwMode="auto">
        <a:xfrm flipH="1">
          <a:off x="7962900" y="4140200"/>
          <a:ext cx="295275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107950</xdr:colOff>
      <xdr:row>15</xdr:row>
      <xdr:rowOff>95250</xdr:rowOff>
    </xdr:from>
    <xdr:to>
      <xdr:col>12</xdr:col>
      <xdr:colOff>101600</xdr:colOff>
      <xdr:row>22</xdr:row>
      <xdr:rowOff>63500</xdr:rowOff>
    </xdr:to>
    <xdr:sp macro="" textlink="">
      <xdr:nvSpPr>
        <xdr:cNvPr id="6252" name="Line 12">
          <a:extLst>
            <a:ext uri="{FF2B5EF4-FFF2-40B4-BE49-F238E27FC236}">
              <a16:creationId xmlns:a16="http://schemas.microsoft.com/office/drawing/2014/main" id="{00000000-0008-0000-0000-00006C180000}"/>
            </a:ext>
          </a:extLst>
        </xdr:cNvPr>
        <xdr:cNvSpPr>
          <a:spLocks noChangeShapeType="1"/>
        </xdr:cNvSpPr>
      </xdr:nvSpPr>
      <xdr:spPr bwMode="auto">
        <a:xfrm flipH="1">
          <a:off x="7975600" y="4146550"/>
          <a:ext cx="2940050" cy="1263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15</xdr:row>
      <xdr:rowOff>95250</xdr:rowOff>
    </xdr:from>
    <xdr:to>
      <xdr:col>12</xdr:col>
      <xdr:colOff>101600</xdr:colOff>
      <xdr:row>28</xdr:row>
      <xdr:rowOff>69850</xdr:rowOff>
    </xdr:to>
    <xdr:sp macro="" textlink="">
      <xdr:nvSpPr>
        <xdr:cNvPr id="6253" name="Line 13">
          <a:extLst>
            <a:ext uri="{FF2B5EF4-FFF2-40B4-BE49-F238E27FC236}">
              <a16:creationId xmlns:a16="http://schemas.microsoft.com/office/drawing/2014/main" id="{00000000-0008-0000-0000-00006D180000}"/>
            </a:ext>
          </a:extLst>
        </xdr:cNvPr>
        <xdr:cNvSpPr>
          <a:spLocks noChangeShapeType="1"/>
        </xdr:cNvSpPr>
      </xdr:nvSpPr>
      <xdr:spPr bwMode="auto">
        <a:xfrm flipH="1">
          <a:off x="7962900" y="4146550"/>
          <a:ext cx="2952750" cy="2400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996950</xdr:colOff>
      <xdr:row>11</xdr:row>
      <xdr:rowOff>152400</xdr:rowOff>
    </xdr:from>
    <xdr:to>
      <xdr:col>13</xdr:col>
      <xdr:colOff>254000</xdr:colOff>
      <xdr:row>17</xdr:row>
      <xdr:rowOff>19050</xdr:rowOff>
    </xdr:to>
    <xdr:sp macro="" textlink="">
      <xdr:nvSpPr>
        <xdr:cNvPr id="23553" name="Text Box 1">
          <a:extLst>
            <a:ext uri="{FF2B5EF4-FFF2-40B4-BE49-F238E27FC236}">
              <a16:creationId xmlns:a16="http://schemas.microsoft.com/office/drawing/2014/main" id="{00000000-0008-0000-0B00-0000015C0000}"/>
            </a:ext>
          </a:extLst>
        </xdr:cNvPr>
        <xdr:cNvSpPr txBox="1">
          <a:spLocks noChangeArrowheads="1"/>
        </xdr:cNvSpPr>
      </xdr:nvSpPr>
      <xdr:spPr bwMode="auto">
        <a:xfrm>
          <a:off x="8089900" y="1917700"/>
          <a:ext cx="1835150" cy="81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does not change as the fiscal years change, until the next rebase.  It is just to bring the early year ends to the calendar base year for 2009.</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95250</xdr:colOff>
      <xdr:row>12</xdr:row>
      <xdr:rowOff>0</xdr:rowOff>
    </xdr:from>
    <xdr:to>
      <xdr:col>12</xdr:col>
      <xdr:colOff>374650</xdr:colOff>
      <xdr:row>14</xdr:row>
      <xdr:rowOff>69850</xdr:rowOff>
    </xdr:to>
    <xdr:sp macro="" textlink="">
      <xdr:nvSpPr>
        <xdr:cNvPr id="15483" name="Line 3">
          <a:extLst>
            <a:ext uri="{FF2B5EF4-FFF2-40B4-BE49-F238E27FC236}">
              <a16:creationId xmlns:a16="http://schemas.microsoft.com/office/drawing/2014/main" id="{00000000-0008-0000-0100-00007B3C0000}"/>
            </a:ext>
          </a:extLst>
        </xdr:cNvPr>
        <xdr:cNvSpPr>
          <a:spLocks noChangeShapeType="1"/>
        </xdr:cNvSpPr>
      </xdr:nvSpPr>
      <xdr:spPr bwMode="auto">
        <a:xfrm flipV="1">
          <a:off x="11150600" y="3441700"/>
          <a:ext cx="27940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95250</xdr:colOff>
      <xdr:row>12</xdr:row>
      <xdr:rowOff>0</xdr:rowOff>
    </xdr:from>
    <xdr:to>
      <xdr:col>12</xdr:col>
      <xdr:colOff>374650</xdr:colOff>
      <xdr:row>14</xdr:row>
      <xdr:rowOff>69850</xdr:rowOff>
    </xdr:to>
    <xdr:sp macro="" textlink="">
      <xdr:nvSpPr>
        <xdr:cNvPr id="16507" name="Line 3">
          <a:extLst>
            <a:ext uri="{FF2B5EF4-FFF2-40B4-BE49-F238E27FC236}">
              <a16:creationId xmlns:a16="http://schemas.microsoft.com/office/drawing/2014/main" id="{00000000-0008-0000-0200-00007B400000}"/>
            </a:ext>
          </a:extLst>
        </xdr:cNvPr>
        <xdr:cNvSpPr>
          <a:spLocks noChangeShapeType="1"/>
        </xdr:cNvSpPr>
      </xdr:nvSpPr>
      <xdr:spPr bwMode="auto">
        <a:xfrm flipV="1">
          <a:off x="10909300" y="3517900"/>
          <a:ext cx="279400" cy="1060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95250</xdr:colOff>
      <xdr:row>12</xdr:row>
      <xdr:rowOff>0</xdr:rowOff>
    </xdr:from>
    <xdr:to>
      <xdr:col>12</xdr:col>
      <xdr:colOff>374650</xdr:colOff>
      <xdr:row>14</xdr:row>
      <xdr:rowOff>69850</xdr:rowOff>
    </xdr:to>
    <xdr:sp macro="" textlink="">
      <xdr:nvSpPr>
        <xdr:cNvPr id="17531" name="Line 3">
          <a:extLst>
            <a:ext uri="{FF2B5EF4-FFF2-40B4-BE49-F238E27FC236}">
              <a16:creationId xmlns:a16="http://schemas.microsoft.com/office/drawing/2014/main" id="{00000000-0008-0000-0300-00007B440000}"/>
            </a:ext>
          </a:extLst>
        </xdr:cNvPr>
        <xdr:cNvSpPr>
          <a:spLocks noChangeShapeType="1"/>
        </xdr:cNvSpPr>
      </xdr:nvSpPr>
      <xdr:spPr bwMode="auto">
        <a:xfrm flipV="1">
          <a:off x="10909300" y="3511550"/>
          <a:ext cx="27940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336550</xdr:colOff>
      <xdr:row>29</xdr:row>
      <xdr:rowOff>88900</xdr:rowOff>
    </xdr:from>
    <xdr:to>
      <xdr:col>18</xdr:col>
      <xdr:colOff>0</xdr:colOff>
      <xdr:row>34</xdr:row>
      <xdr:rowOff>114300</xdr:rowOff>
    </xdr:to>
    <xdr:sp macro="" textlink="">
      <xdr:nvSpPr>
        <xdr:cNvPr id="18433" name="Text Box 1">
          <a:extLst>
            <a:ext uri="{FF2B5EF4-FFF2-40B4-BE49-F238E27FC236}">
              <a16:creationId xmlns:a16="http://schemas.microsoft.com/office/drawing/2014/main" id="{00000000-0008-0000-0500-000001480000}"/>
            </a:ext>
          </a:extLst>
        </xdr:cNvPr>
        <xdr:cNvSpPr txBox="1">
          <a:spLocks noChangeArrowheads="1"/>
        </xdr:cNvSpPr>
      </xdr:nvSpPr>
      <xdr:spPr bwMode="auto">
        <a:xfrm>
          <a:off x="10414000" y="6394450"/>
          <a:ext cx="1816100" cy="81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does not change as the fiscal years change, until the next rebase.  It is just to bring the early year ends to the calendar base year for 2009.</a:t>
          </a:r>
          <a:endParaRPr lang="en-US"/>
        </a:p>
      </xdr:txBody>
    </xdr:sp>
    <xdr:clientData/>
  </xdr:twoCellAnchor>
  <xdr:twoCellAnchor>
    <xdr:from>
      <xdr:col>15</xdr:col>
      <xdr:colOff>412750</xdr:colOff>
      <xdr:row>2</xdr:row>
      <xdr:rowOff>82550</xdr:rowOff>
    </xdr:from>
    <xdr:to>
      <xdr:col>17</xdr:col>
      <xdr:colOff>139700</xdr:colOff>
      <xdr:row>5</xdr:row>
      <xdr:rowOff>596900</xdr:rowOff>
    </xdr:to>
    <xdr:sp macro="" textlink="">
      <xdr:nvSpPr>
        <xdr:cNvPr id="18434" name="Text Box 2">
          <a:extLst>
            <a:ext uri="{FF2B5EF4-FFF2-40B4-BE49-F238E27FC236}">
              <a16:creationId xmlns:a16="http://schemas.microsoft.com/office/drawing/2014/main" id="{00000000-0008-0000-0500-000002480000}"/>
            </a:ext>
          </a:extLst>
        </xdr:cNvPr>
        <xdr:cNvSpPr txBox="1">
          <a:spLocks noChangeArrowheads="1"/>
        </xdr:cNvSpPr>
      </xdr:nvSpPr>
      <xdr:spPr bwMode="auto">
        <a:xfrm>
          <a:off x="10490200" y="412750"/>
          <a:ext cx="1270000" cy="996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tab has calculations just to bring costs to the base years.</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330200</xdr:colOff>
      <xdr:row>29</xdr:row>
      <xdr:rowOff>152400</xdr:rowOff>
    </xdr:from>
    <xdr:to>
      <xdr:col>19</xdr:col>
      <xdr:colOff>304800</xdr:colOff>
      <xdr:row>36</xdr:row>
      <xdr:rowOff>114300</xdr:rowOff>
    </xdr:to>
    <xdr:sp macro="" textlink="">
      <xdr:nvSpPr>
        <xdr:cNvPr id="19457" name="Text Box 1">
          <a:extLst>
            <a:ext uri="{FF2B5EF4-FFF2-40B4-BE49-F238E27FC236}">
              <a16:creationId xmlns:a16="http://schemas.microsoft.com/office/drawing/2014/main" id="{00000000-0008-0000-0600-0000014C0000}"/>
            </a:ext>
          </a:extLst>
        </xdr:cNvPr>
        <xdr:cNvSpPr txBox="1">
          <a:spLocks noChangeArrowheads="1"/>
        </xdr:cNvSpPr>
      </xdr:nvSpPr>
      <xdr:spPr bwMode="auto">
        <a:xfrm>
          <a:off x="11493500" y="6457950"/>
          <a:ext cx="1803400" cy="1073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lower part does not change from the rebase to 2009 as the fiscal years change, until the next rebase.  It is to bring the early year ends to the calendar base year for 2009.</a:t>
          </a:r>
          <a:endParaRPr lang="en-US"/>
        </a:p>
      </xdr:txBody>
    </xdr:sp>
    <xdr:clientData/>
  </xdr:twoCellAnchor>
  <xdr:twoCellAnchor>
    <xdr:from>
      <xdr:col>15</xdr:col>
      <xdr:colOff>412750</xdr:colOff>
      <xdr:row>4</xdr:row>
      <xdr:rowOff>82550</xdr:rowOff>
    </xdr:from>
    <xdr:to>
      <xdr:col>17</xdr:col>
      <xdr:colOff>139700</xdr:colOff>
      <xdr:row>5</xdr:row>
      <xdr:rowOff>914400</xdr:rowOff>
    </xdr:to>
    <xdr:sp macro="" textlink="">
      <xdr:nvSpPr>
        <xdr:cNvPr id="19458" name="Text Box 2">
          <a:extLst>
            <a:ext uri="{FF2B5EF4-FFF2-40B4-BE49-F238E27FC236}">
              <a16:creationId xmlns:a16="http://schemas.microsoft.com/office/drawing/2014/main" id="{00000000-0008-0000-0600-0000024C0000}"/>
            </a:ext>
          </a:extLst>
        </xdr:cNvPr>
        <xdr:cNvSpPr txBox="1">
          <a:spLocks noChangeArrowheads="1"/>
        </xdr:cNvSpPr>
      </xdr:nvSpPr>
      <xdr:spPr bwMode="auto">
        <a:xfrm>
          <a:off x="10642600" y="736600"/>
          <a:ext cx="1270000"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tab has calculations just to bring costs to the base years.</a:t>
          </a: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336550</xdr:colOff>
      <xdr:row>29</xdr:row>
      <xdr:rowOff>88900</xdr:rowOff>
    </xdr:from>
    <xdr:to>
      <xdr:col>18</xdr:col>
      <xdr:colOff>0</xdr:colOff>
      <xdr:row>34</xdr:row>
      <xdr:rowOff>114300</xdr:rowOff>
    </xdr:to>
    <xdr:sp macro="" textlink="">
      <xdr:nvSpPr>
        <xdr:cNvPr id="20481" name="Text Box 1">
          <a:extLst>
            <a:ext uri="{FF2B5EF4-FFF2-40B4-BE49-F238E27FC236}">
              <a16:creationId xmlns:a16="http://schemas.microsoft.com/office/drawing/2014/main" id="{00000000-0008-0000-0700-000001500000}"/>
            </a:ext>
          </a:extLst>
        </xdr:cNvPr>
        <xdr:cNvSpPr txBox="1">
          <a:spLocks noChangeArrowheads="1"/>
        </xdr:cNvSpPr>
      </xdr:nvSpPr>
      <xdr:spPr bwMode="auto">
        <a:xfrm>
          <a:off x="10744200" y="6076950"/>
          <a:ext cx="1816100" cy="81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does not change as the fiscal years change until the next rebase.  It is just to bring the early year ends to the calendar base year for 2009.</a:t>
          </a:r>
          <a:endParaRPr lang="en-US"/>
        </a:p>
      </xdr:txBody>
    </xdr:sp>
    <xdr:clientData/>
  </xdr:twoCellAnchor>
  <xdr:twoCellAnchor>
    <xdr:from>
      <xdr:col>15</xdr:col>
      <xdr:colOff>425450</xdr:colOff>
      <xdr:row>4</xdr:row>
      <xdr:rowOff>82550</xdr:rowOff>
    </xdr:from>
    <xdr:to>
      <xdr:col>17</xdr:col>
      <xdr:colOff>152400</xdr:colOff>
      <xdr:row>7</xdr:row>
      <xdr:rowOff>120650</xdr:rowOff>
    </xdr:to>
    <xdr:sp macro="" textlink="">
      <xdr:nvSpPr>
        <xdr:cNvPr id="20482" name="Text Box 2">
          <a:extLst>
            <a:ext uri="{FF2B5EF4-FFF2-40B4-BE49-F238E27FC236}">
              <a16:creationId xmlns:a16="http://schemas.microsoft.com/office/drawing/2014/main" id="{00000000-0008-0000-0700-000002500000}"/>
            </a:ext>
          </a:extLst>
        </xdr:cNvPr>
        <xdr:cNvSpPr txBox="1">
          <a:spLocks noChangeArrowheads="1"/>
        </xdr:cNvSpPr>
      </xdr:nvSpPr>
      <xdr:spPr bwMode="auto">
        <a:xfrm>
          <a:off x="10833100" y="736600"/>
          <a:ext cx="1270000"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tab has calculations just to bring costs to the base years.</a:t>
          </a: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368300</xdr:colOff>
      <xdr:row>12</xdr:row>
      <xdr:rowOff>152400</xdr:rowOff>
    </xdr:from>
    <xdr:to>
      <xdr:col>16</xdr:col>
      <xdr:colOff>241300</xdr:colOff>
      <xdr:row>18</xdr:row>
      <xdr:rowOff>19050</xdr:rowOff>
    </xdr:to>
    <xdr:sp macro="" textlink="">
      <xdr:nvSpPr>
        <xdr:cNvPr id="21505" name="Text Box 1">
          <a:extLst>
            <a:ext uri="{FF2B5EF4-FFF2-40B4-BE49-F238E27FC236}">
              <a16:creationId xmlns:a16="http://schemas.microsoft.com/office/drawing/2014/main" id="{00000000-0008-0000-0900-000001540000}"/>
            </a:ext>
          </a:extLst>
        </xdr:cNvPr>
        <xdr:cNvSpPr txBox="1">
          <a:spLocks noChangeArrowheads="1"/>
        </xdr:cNvSpPr>
      </xdr:nvSpPr>
      <xdr:spPr bwMode="auto">
        <a:xfrm>
          <a:off x="9353550" y="2076450"/>
          <a:ext cx="1816100" cy="81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does not change as the fiscal years change, until the next rebase.  It is just to bring the early year ends to the calendar base year for 2009.</a:t>
          </a:r>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374650</xdr:colOff>
      <xdr:row>15</xdr:row>
      <xdr:rowOff>152400</xdr:rowOff>
    </xdr:from>
    <xdr:to>
      <xdr:col>13</xdr:col>
      <xdr:colOff>304800</xdr:colOff>
      <xdr:row>21</xdr:row>
      <xdr:rowOff>19050</xdr:rowOff>
    </xdr:to>
    <xdr:sp macro="" textlink="">
      <xdr:nvSpPr>
        <xdr:cNvPr id="22529" name="Text Box 1">
          <a:extLst>
            <a:ext uri="{FF2B5EF4-FFF2-40B4-BE49-F238E27FC236}">
              <a16:creationId xmlns:a16="http://schemas.microsoft.com/office/drawing/2014/main" id="{00000000-0008-0000-0A00-000001580000}"/>
            </a:ext>
          </a:extLst>
        </xdr:cNvPr>
        <xdr:cNvSpPr txBox="1">
          <a:spLocks noChangeArrowheads="1"/>
        </xdr:cNvSpPr>
      </xdr:nvSpPr>
      <xdr:spPr bwMode="auto">
        <a:xfrm>
          <a:off x="7467600" y="2552700"/>
          <a:ext cx="1822450" cy="81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does not change as the fiscal years change, until the next rebase.  It is just to bring the early year ends to the calendar base year for 2009.</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CO\Units\Rate%20Setting\BERGERON\CARMIGGE\RATES\FY23RAT\RATE0722\inflation%20%25%20cal%202017%20to%20cal%202023%20IHS%20Global%20insight%20tab%206.7%20Q3%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
          <cell r="P15">
            <v>0.97971151170878745</v>
          </cell>
        </row>
        <row r="18">
          <cell r="P18">
            <v>0.98675757033857892</v>
          </cell>
        </row>
        <row r="20">
          <cell r="P20">
            <v>0.87534895084794484</v>
          </cell>
        </row>
        <row r="22">
          <cell r="P22">
            <v>0.99657847875858552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R51"/>
  <sheetViews>
    <sheetView tabSelected="1" topLeftCell="A6" workbookViewId="0">
      <selection activeCell="K26" sqref="K26"/>
    </sheetView>
  </sheetViews>
  <sheetFormatPr defaultRowHeight="12.75" x14ac:dyDescent="0.2"/>
  <cols>
    <col min="1" max="1" width="10.5703125" customWidth="1"/>
    <col min="2" max="2" width="20.42578125" customWidth="1"/>
    <col min="3" max="3" width="3.85546875" customWidth="1"/>
    <col min="4" max="4" width="18.5703125" customWidth="1"/>
    <col min="5" max="5" width="11.42578125" customWidth="1"/>
    <col min="6" max="6" width="14.5703125" customWidth="1"/>
    <col min="7" max="7" width="12.5703125" customWidth="1"/>
    <col min="8" max="8" width="20.5703125" bestFit="1" customWidth="1"/>
    <col min="9" max="9" width="2.42578125" customWidth="1"/>
    <col min="10" max="10" width="11" customWidth="1"/>
    <col min="11" max="13" width="14.42578125" customWidth="1"/>
    <col min="14" max="14" width="11.140625" customWidth="1"/>
    <col min="15" max="15" width="14.42578125" customWidth="1"/>
    <col min="17" max="17" width="22.5703125" bestFit="1" customWidth="1"/>
    <col min="18" max="18" width="20.5703125" bestFit="1" customWidth="1"/>
  </cols>
  <sheetData>
    <row r="1" spans="1:18" ht="18" x14ac:dyDescent="0.25">
      <c r="A1" s="82" t="s">
        <v>49</v>
      </c>
      <c r="B1" s="83"/>
      <c r="C1" s="83"/>
      <c r="D1" s="83"/>
      <c r="E1" s="83"/>
    </row>
    <row r="2" spans="1:18" x14ac:dyDescent="0.2">
      <c r="A2" s="84" t="s">
        <v>124</v>
      </c>
      <c r="B2" s="83"/>
      <c r="C2" s="83"/>
      <c r="D2" s="83"/>
      <c r="E2" s="83"/>
    </row>
    <row r="3" spans="1:18" x14ac:dyDescent="0.2">
      <c r="A3" s="84" t="s">
        <v>52</v>
      </c>
      <c r="B3" s="83"/>
      <c r="C3" s="83"/>
      <c r="D3" s="83"/>
      <c r="E3" s="83"/>
    </row>
    <row r="4" spans="1:18" x14ac:dyDescent="0.2">
      <c r="A4" s="83"/>
      <c r="B4" s="83"/>
      <c r="C4" s="83"/>
      <c r="D4" s="83"/>
      <c r="E4" s="83"/>
      <c r="G4" s="18"/>
    </row>
    <row r="5" spans="1:18" x14ac:dyDescent="0.2">
      <c r="A5" s="83"/>
      <c r="B5" s="83"/>
      <c r="C5" s="83"/>
      <c r="D5" s="83"/>
      <c r="E5" s="83"/>
      <c r="J5" s="35"/>
    </row>
    <row r="6" spans="1:18" x14ac:dyDescent="0.2">
      <c r="A6" s="84" t="s">
        <v>125</v>
      </c>
      <c r="B6" s="83"/>
      <c r="C6" s="83"/>
      <c r="D6" s="83"/>
      <c r="E6" s="83"/>
    </row>
    <row r="7" spans="1:18" ht="84.75" customHeight="1" x14ac:dyDescent="0.2">
      <c r="A7" s="83"/>
      <c r="B7" s="85" t="s">
        <v>130</v>
      </c>
      <c r="C7" s="83"/>
      <c r="D7" s="83"/>
      <c r="E7" s="83"/>
      <c r="F7" s="93" t="s">
        <v>145</v>
      </c>
      <c r="G7" s="94" t="s">
        <v>29</v>
      </c>
      <c r="H7" s="85" t="s">
        <v>126</v>
      </c>
      <c r="I7" s="94"/>
      <c r="J7" s="94" t="s">
        <v>76</v>
      </c>
      <c r="K7" s="94" t="s">
        <v>53</v>
      </c>
      <c r="L7" s="94" t="s">
        <v>54</v>
      </c>
      <c r="M7" s="94" t="s">
        <v>55</v>
      </c>
      <c r="N7" s="94"/>
      <c r="O7" s="94"/>
      <c r="P7" s="83"/>
      <c r="Q7" s="5"/>
      <c r="R7" s="5"/>
    </row>
    <row r="8" spans="1:18" ht="25.5" x14ac:dyDescent="0.2">
      <c r="A8" s="86" t="s">
        <v>25</v>
      </c>
      <c r="B8" s="87" t="s">
        <v>23</v>
      </c>
      <c r="C8" s="83"/>
      <c r="D8" s="88">
        <v>102279618.6516417</v>
      </c>
      <c r="E8" s="89">
        <f>D8/D10</f>
        <v>0.82743190098329666</v>
      </c>
      <c r="F8" s="54">
        <f>'tbl 6.7 cal 19-sfy22 17-22'!O9</f>
        <v>0.16219482716944653</v>
      </c>
      <c r="G8" s="55" t="s">
        <v>30</v>
      </c>
      <c r="H8" s="56">
        <f>F8*E8</f>
        <v>0.13420517417447239</v>
      </c>
      <c r="I8" s="51"/>
      <c r="J8" s="51"/>
    </row>
    <row r="9" spans="1:18" ht="13.5" thickBot="1" x14ac:dyDescent="0.25">
      <c r="A9" s="83"/>
      <c r="B9" s="83" t="s">
        <v>24</v>
      </c>
      <c r="C9" s="83"/>
      <c r="D9" s="90">
        <v>21331301.509999998</v>
      </c>
      <c r="E9" s="91">
        <f>D9/D10</f>
        <v>0.17256809901670336</v>
      </c>
      <c r="F9" s="57">
        <f>'tbl 6.7 cal 19-sfy22 17-22'!O16</f>
        <v>0.10241260462826181</v>
      </c>
      <c r="G9" s="58" t="s">
        <v>31</v>
      </c>
      <c r="H9" s="59">
        <f>F9*E9</f>
        <v>1.7673148496048376E-2</v>
      </c>
      <c r="I9" s="51"/>
      <c r="J9" s="51"/>
    </row>
    <row r="10" spans="1:18" ht="13.5" thickBot="1" x14ac:dyDescent="0.25">
      <c r="A10" s="83"/>
      <c r="B10" s="83"/>
      <c r="C10" s="83"/>
      <c r="D10" s="88">
        <f>D9+D8</f>
        <v>123610920.16164169</v>
      </c>
      <c r="E10" s="92">
        <f>E9+E8</f>
        <v>1</v>
      </c>
      <c r="F10" s="51"/>
      <c r="G10" s="51"/>
      <c r="H10" s="59">
        <f>SUM(H8:H9)</f>
        <v>0.15187832267052076</v>
      </c>
      <c r="I10" s="56"/>
      <c r="J10" s="60">
        <f>3.5</f>
        <v>3.5</v>
      </c>
      <c r="K10" s="8">
        <f>0.01</f>
        <v>0.01</v>
      </c>
      <c r="L10" s="8">
        <f>K10*J10</f>
        <v>3.5000000000000003E-2</v>
      </c>
      <c r="M10" s="33">
        <f>L10+H10</f>
        <v>0.18687832267052076</v>
      </c>
      <c r="N10" s="19"/>
      <c r="O10" s="8"/>
      <c r="Q10" s="23"/>
      <c r="R10" s="23"/>
    </row>
    <row r="11" spans="1:18" x14ac:dyDescent="0.2">
      <c r="A11" s="83"/>
      <c r="B11" s="83"/>
      <c r="C11" s="83"/>
      <c r="D11" s="83"/>
      <c r="E11" s="83"/>
      <c r="F11" s="51"/>
      <c r="G11" s="51"/>
      <c r="H11" s="51"/>
      <c r="I11" s="51"/>
      <c r="J11" s="51"/>
      <c r="Q11" s="23"/>
      <c r="R11" s="23"/>
    </row>
    <row r="12" spans="1:18" x14ac:dyDescent="0.2">
      <c r="A12" s="51"/>
      <c r="B12" s="51"/>
      <c r="C12" s="51"/>
      <c r="D12" s="51"/>
      <c r="E12" s="51"/>
      <c r="F12" s="51"/>
      <c r="G12" s="51"/>
      <c r="H12" s="51"/>
      <c r="I12" s="51"/>
      <c r="J12" s="51"/>
      <c r="Q12" s="23"/>
      <c r="R12" s="23"/>
    </row>
    <row r="13" spans="1:18" x14ac:dyDescent="0.2">
      <c r="A13" s="84" t="s">
        <v>127</v>
      </c>
      <c r="B13" s="51"/>
      <c r="C13" s="51"/>
      <c r="D13" s="51"/>
      <c r="E13" s="51"/>
      <c r="F13" s="51"/>
      <c r="G13" s="51"/>
      <c r="H13" s="51"/>
      <c r="I13" s="51"/>
      <c r="J13" s="51"/>
      <c r="Q13" s="23"/>
      <c r="R13" s="23"/>
    </row>
    <row r="14" spans="1:18" ht="51" x14ac:dyDescent="0.2">
      <c r="A14" s="51"/>
      <c r="B14" s="85" t="s">
        <v>86</v>
      </c>
      <c r="C14" s="51"/>
      <c r="D14" s="51"/>
      <c r="E14" s="51"/>
      <c r="F14" s="93" t="s">
        <v>128</v>
      </c>
      <c r="G14" s="51"/>
      <c r="H14" s="51"/>
      <c r="I14" s="51"/>
      <c r="J14" s="51"/>
      <c r="Q14" s="23"/>
      <c r="R14" s="23"/>
    </row>
    <row r="15" spans="1:18" x14ac:dyDescent="0.2">
      <c r="A15" s="86" t="s">
        <v>26</v>
      </c>
      <c r="B15" s="83" t="s">
        <v>27</v>
      </c>
      <c r="C15" s="83"/>
      <c r="D15" s="95">
        <v>3436943.2802652111</v>
      </c>
      <c r="E15" s="89">
        <v>0.7941348605861076</v>
      </c>
      <c r="F15" s="54">
        <f>'tbl 6.7 cal 19-sfy22 17-22'!$O$25</f>
        <v>0.22689177950303216</v>
      </c>
      <c r="G15" s="55" t="s">
        <v>30</v>
      </c>
      <c r="H15" s="56">
        <f>F15*E15</f>
        <v>0.1801826716837743</v>
      </c>
      <c r="I15" s="51"/>
      <c r="J15" s="51"/>
      <c r="Q15" s="23"/>
      <c r="R15" s="23"/>
    </row>
    <row r="16" spans="1:18" ht="13.5" thickBot="1" x14ac:dyDescent="0.25">
      <c r="A16" s="83"/>
      <c r="B16" s="83" t="s">
        <v>28</v>
      </c>
      <c r="C16" s="83"/>
      <c r="D16" s="96">
        <v>648316</v>
      </c>
      <c r="E16" s="91">
        <v>0.20586513941389245</v>
      </c>
      <c r="F16" s="57">
        <f>'tbl 6.7 cal 19-sfy22 17-22'!$O$32</f>
        <v>0.13452385231346548</v>
      </c>
      <c r="G16" s="58" t="s">
        <v>31</v>
      </c>
      <c r="H16" s="59">
        <f>F16*E16</f>
        <v>2.769377161100545E-2</v>
      </c>
      <c r="I16" s="51"/>
      <c r="J16" s="51"/>
      <c r="Q16" s="23"/>
      <c r="R16" s="23"/>
    </row>
    <row r="17" spans="1:18" ht="13.5" thickBot="1" x14ac:dyDescent="0.25">
      <c r="A17" s="83"/>
      <c r="B17" s="83"/>
      <c r="C17" s="83"/>
      <c r="D17" s="97">
        <f>D15+D16</f>
        <v>4085259.2802652111</v>
      </c>
      <c r="E17" s="92">
        <v>1</v>
      </c>
      <c r="F17" s="51"/>
      <c r="G17" s="51"/>
      <c r="H17" s="63">
        <f>SUM(H15:H16)</f>
        <v>0.20787644329477975</v>
      </c>
      <c r="I17" s="56"/>
      <c r="J17" s="56"/>
      <c r="K17" s="8"/>
      <c r="L17" s="8"/>
      <c r="M17" s="8"/>
      <c r="N17" s="19"/>
      <c r="O17" s="8"/>
      <c r="Q17" s="23"/>
      <c r="R17" s="23"/>
    </row>
    <row r="18" spans="1:18" x14ac:dyDescent="0.2">
      <c r="A18" s="86" t="s">
        <v>33</v>
      </c>
      <c r="B18" s="83"/>
      <c r="C18" s="83"/>
      <c r="D18" s="83"/>
      <c r="E18" s="83"/>
      <c r="F18" s="51"/>
      <c r="G18" s="51"/>
      <c r="H18" s="51"/>
      <c r="I18" s="51"/>
      <c r="J18" s="51"/>
      <c r="Q18" s="23"/>
      <c r="R18" s="23"/>
    </row>
    <row r="19" spans="1:18" ht="25.5" x14ac:dyDescent="0.2">
      <c r="A19" s="83"/>
      <c r="B19" s="87" t="s">
        <v>34</v>
      </c>
      <c r="C19" s="83"/>
      <c r="D19" s="98">
        <v>8309296.1138939075</v>
      </c>
      <c r="E19" s="89">
        <v>0.32063042532972225</v>
      </c>
      <c r="F19" s="54">
        <f>'tbl 6.7 cal 19-sfy22 17-22'!$O$25</f>
        <v>0.22689177950303216</v>
      </c>
      <c r="G19" s="65" t="s">
        <v>30</v>
      </c>
      <c r="H19" s="56">
        <f>F19*E19</f>
        <v>7.2748407765874754E-2</v>
      </c>
      <c r="I19" s="51"/>
      <c r="J19" s="51"/>
      <c r="Q19" s="23"/>
      <c r="R19" s="23"/>
    </row>
    <row r="20" spans="1:18" x14ac:dyDescent="0.2">
      <c r="A20" s="83"/>
      <c r="B20" s="83" t="s">
        <v>35</v>
      </c>
      <c r="C20" s="83"/>
      <c r="D20" s="98">
        <v>1641268</v>
      </c>
      <c r="E20" s="89">
        <v>6.5863397278604213E-2</v>
      </c>
      <c r="F20" s="57">
        <f>'tbl 6.7 cal 19-sfy22 17-22'!$O$32</f>
        <v>0.13452385231346548</v>
      </c>
      <c r="G20" s="65" t="s">
        <v>31</v>
      </c>
      <c r="H20" s="56">
        <f>F20*E20</f>
        <v>8.8601979283700564E-3</v>
      </c>
      <c r="I20" s="51"/>
      <c r="J20" s="51"/>
      <c r="Q20" s="23"/>
      <c r="R20" s="23"/>
    </row>
    <row r="21" spans="1:18" x14ac:dyDescent="0.2">
      <c r="A21" s="83"/>
      <c r="B21" s="83" t="s">
        <v>36</v>
      </c>
      <c r="C21" s="83"/>
      <c r="D21" s="98">
        <v>6473239.3997224066</v>
      </c>
      <c r="E21" s="89">
        <v>0.32029558086966209</v>
      </c>
      <c r="F21" s="54">
        <f>'tbl 6.7 cal 19-sfy22 17-22'!O44</f>
        <v>0.1923295809881177</v>
      </c>
      <c r="G21" s="65" t="s">
        <v>39</v>
      </c>
      <c r="H21" s="56">
        <f>F21*E21</f>
        <v>6.1602314861007874E-2</v>
      </c>
      <c r="I21" s="51"/>
      <c r="J21" s="51"/>
      <c r="Q21" s="23"/>
      <c r="R21" s="23"/>
    </row>
    <row r="22" spans="1:18" ht="13.5" thickBot="1" x14ac:dyDescent="0.25">
      <c r="A22" s="83"/>
      <c r="B22" s="83" t="s">
        <v>37</v>
      </c>
      <c r="C22" s="83"/>
      <c r="D22" s="99">
        <v>5868330.7203000002</v>
      </c>
      <c r="E22" s="91">
        <v>0.29321059652201148</v>
      </c>
      <c r="F22" s="57">
        <f>'tbl 6.7 cal 19-sfy22 17-22'!O38</f>
        <v>0.2486448963481569</v>
      </c>
      <c r="G22" s="65" t="s">
        <v>42</v>
      </c>
      <c r="H22" s="59">
        <f>F22*E22</f>
        <v>7.2905318380396794E-2</v>
      </c>
      <c r="I22" s="51"/>
      <c r="J22" s="51"/>
      <c r="Q22" s="23"/>
      <c r="R22" s="23"/>
    </row>
    <row r="23" spans="1:18" ht="13.5" thickBot="1" x14ac:dyDescent="0.25">
      <c r="A23" s="83"/>
      <c r="B23" s="83"/>
      <c r="C23" s="83"/>
      <c r="D23" s="98">
        <f>SUM(D19:D22)</f>
        <v>22292134.233916312</v>
      </c>
      <c r="E23" s="89">
        <v>1</v>
      </c>
      <c r="F23" s="51"/>
      <c r="G23" s="51"/>
      <c r="H23" s="63">
        <f>SUM(H19:H22)</f>
        <v>0.21611623893564949</v>
      </c>
      <c r="I23" s="56"/>
      <c r="J23" s="56"/>
      <c r="K23" s="8"/>
      <c r="L23" s="8"/>
      <c r="M23" s="8"/>
      <c r="N23" s="19"/>
      <c r="O23" s="8"/>
      <c r="Q23" s="23"/>
      <c r="R23" s="23"/>
    </row>
    <row r="24" spans="1:18" x14ac:dyDescent="0.2">
      <c r="A24" s="83"/>
      <c r="B24" s="83"/>
      <c r="C24" s="83"/>
      <c r="D24" s="98"/>
      <c r="E24" s="89"/>
      <c r="F24" s="51"/>
      <c r="G24" s="51"/>
      <c r="H24" s="56"/>
      <c r="I24" s="56"/>
      <c r="J24" s="56"/>
      <c r="K24" s="8"/>
      <c r="L24" s="8"/>
      <c r="M24" s="8"/>
      <c r="Q24" s="23"/>
      <c r="R24" s="23"/>
    </row>
    <row r="25" spans="1:18" x14ac:dyDescent="0.2">
      <c r="A25" s="86" t="s">
        <v>44</v>
      </c>
      <c r="B25" s="83"/>
      <c r="C25" s="83"/>
      <c r="D25" s="98"/>
      <c r="E25" s="89"/>
      <c r="F25" s="51"/>
      <c r="G25" s="51"/>
      <c r="H25" s="56"/>
      <c r="I25" s="56"/>
      <c r="J25" s="56"/>
      <c r="K25" s="50"/>
      <c r="L25" s="8"/>
      <c r="M25" s="8"/>
      <c r="Q25" s="23"/>
      <c r="R25" s="23"/>
    </row>
    <row r="26" spans="1:18" ht="25.5" x14ac:dyDescent="0.2">
      <c r="A26" s="83"/>
      <c r="B26" s="87" t="s">
        <v>34</v>
      </c>
      <c r="C26" s="83"/>
      <c r="D26" s="98">
        <v>38427466.075848691</v>
      </c>
      <c r="E26" s="89">
        <v>0.60795724457109646</v>
      </c>
      <c r="F26" s="54">
        <f>'tbl 6.7 cal 19-sfy22 17-22'!$O$25</f>
        <v>0.22689177950303216</v>
      </c>
      <c r="G26" s="65" t="s">
        <v>30</v>
      </c>
      <c r="H26" s="56">
        <f>F26*E26</f>
        <v>0.13794050108249623</v>
      </c>
      <c r="I26" s="56"/>
      <c r="J26" s="56"/>
      <c r="K26" s="8"/>
      <c r="L26" s="8"/>
      <c r="M26" s="8"/>
      <c r="Q26" s="23"/>
      <c r="R26" s="23"/>
    </row>
    <row r="27" spans="1:18" x14ac:dyDescent="0.2">
      <c r="A27" s="83"/>
      <c r="B27" s="83" t="s">
        <v>35</v>
      </c>
      <c r="C27" s="83"/>
      <c r="D27" s="98">
        <v>7943382.5099999998</v>
      </c>
      <c r="E27" s="89">
        <v>0.12591047030124367</v>
      </c>
      <c r="F27" s="57">
        <f>'tbl 6.7 cal 19-sfy22 17-22'!$O$32</f>
        <v>0.13452385231346548</v>
      </c>
      <c r="G27" s="65" t="s">
        <v>31</v>
      </c>
      <c r="H27" s="56">
        <f>F27*E27</f>
        <v>1.6937961511523485E-2</v>
      </c>
      <c r="I27" s="56"/>
      <c r="J27" s="56"/>
      <c r="K27" s="8"/>
      <c r="L27" s="8"/>
      <c r="M27" s="8"/>
      <c r="Q27" s="23"/>
      <c r="R27" s="23"/>
    </row>
    <row r="28" spans="1:18" ht="13.5" thickBot="1" x14ac:dyDescent="0.25">
      <c r="A28" s="83"/>
      <c r="B28" s="83" t="s">
        <v>38</v>
      </c>
      <c r="C28" s="83"/>
      <c r="D28" s="99">
        <v>14572742.952394785</v>
      </c>
      <c r="E28" s="91">
        <v>0.26613228512765985</v>
      </c>
      <c r="F28" s="54">
        <f>'table 7 cal 17 to sfy 23'!O9</f>
        <v>0.18231678486997654</v>
      </c>
      <c r="G28" s="65" t="s">
        <v>45</v>
      </c>
      <c r="H28" s="59">
        <f>F28*E28</f>
        <v>4.8520382574574819E-2</v>
      </c>
      <c r="I28" s="56"/>
      <c r="J28" s="56"/>
      <c r="K28" s="8"/>
      <c r="L28" s="8"/>
      <c r="M28" s="8"/>
      <c r="Q28" s="23"/>
      <c r="R28" s="23"/>
    </row>
    <row r="29" spans="1:18" ht="13.5" thickBot="1" x14ac:dyDescent="0.25">
      <c r="A29" s="83"/>
      <c r="B29" s="83"/>
      <c r="C29" s="83"/>
      <c r="D29" s="98">
        <f>SUM(D26:D28)</f>
        <v>60943591.538243473</v>
      </c>
      <c r="E29" s="89">
        <v>1</v>
      </c>
      <c r="F29" s="51"/>
      <c r="G29" s="51"/>
      <c r="H29" s="63">
        <f>SUM(H26:H28)</f>
        <v>0.20339884516859452</v>
      </c>
      <c r="I29" s="56"/>
      <c r="J29" s="56"/>
      <c r="K29" s="8"/>
      <c r="L29" s="8"/>
      <c r="M29" s="8"/>
      <c r="N29" s="20"/>
      <c r="O29" s="9"/>
      <c r="Q29" s="23"/>
      <c r="R29" s="23"/>
    </row>
    <row r="30" spans="1:18" x14ac:dyDescent="0.2">
      <c r="A30" s="51"/>
      <c r="B30" s="51"/>
      <c r="C30" s="51"/>
      <c r="D30" s="51"/>
      <c r="E30" s="53"/>
      <c r="F30" s="51"/>
      <c r="G30" s="51"/>
      <c r="H30" s="56"/>
      <c r="I30" s="56"/>
      <c r="J30" s="56"/>
      <c r="K30" s="8"/>
      <c r="L30" s="8"/>
      <c r="M30" s="8"/>
      <c r="Q30" s="23"/>
      <c r="R30" s="23"/>
    </row>
    <row r="31" spans="1:18" ht="13.5" thickBot="1" x14ac:dyDescent="0.25">
      <c r="A31" s="51" t="s">
        <v>47</v>
      </c>
      <c r="B31" s="51"/>
      <c r="C31" s="51"/>
      <c r="D31" s="67">
        <f>D29+D23+D17+D10</f>
        <v>210931905.21406668</v>
      </c>
      <c r="E31" s="53"/>
      <c r="F31" s="51"/>
      <c r="G31" s="51"/>
      <c r="H31" s="51"/>
      <c r="I31" s="51"/>
      <c r="J31" s="56"/>
      <c r="K31" s="8"/>
      <c r="L31" s="8"/>
      <c r="M31" s="8"/>
      <c r="N31" s="7"/>
      <c r="O31" s="14"/>
      <c r="P31" s="81"/>
      <c r="Q31" s="23"/>
      <c r="R31" s="29"/>
    </row>
    <row r="32" spans="1:18" ht="13.5" thickTop="1" x14ac:dyDescent="0.2">
      <c r="A32" s="51"/>
      <c r="B32" s="51"/>
      <c r="C32" s="51"/>
      <c r="D32" s="64"/>
      <c r="E32" s="53"/>
      <c r="F32" s="51"/>
      <c r="G32" s="51"/>
      <c r="H32" s="51"/>
      <c r="I32" s="51"/>
      <c r="J32" s="56"/>
      <c r="K32" s="8"/>
      <c r="L32" s="8"/>
      <c r="M32" s="8"/>
      <c r="Q32" s="23"/>
      <c r="R32" s="23"/>
    </row>
    <row r="33" spans="1:17" x14ac:dyDescent="0.2">
      <c r="A33" s="51"/>
      <c r="B33" s="51"/>
      <c r="C33" s="51"/>
      <c r="D33" s="64"/>
      <c r="E33" s="53"/>
      <c r="F33" s="51"/>
      <c r="G33" s="51"/>
      <c r="H33" s="51"/>
      <c r="I33" s="51"/>
      <c r="J33" s="56"/>
      <c r="K33" s="8"/>
      <c r="L33" s="8"/>
      <c r="M33" s="8"/>
    </row>
    <row r="34" spans="1:17" x14ac:dyDescent="0.2">
      <c r="A34" s="51"/>
      <c r="B34" s="51"/>
      <c r="C34" s="51"/>
      <c r="D34" s="51"/>
      <c r="E34" s="51"/>
      <c r="F34" s="51"/>
      <c r="G34" s="51"/>
      <c r="H34" s="51"/>
      <c r="I34" s="51"/>
      <c r="J34" s="51"/>
      <c r="Q34" s="23"/>
    </row>
    <row r="35" spans="1:17" x14ac:dyDescent="0.2">
      <c r="A35" s="51"/>
      <c r="B35" s="51"/>
      <c r="C35" s="51"/>
      <c r="D35" s="51"/>
      <c r="E35" s="51"/>
      <c r="F35" s="61" t="s">
        <v>73</v>
      </c>
      <c r="G35" s="51"/>
      <c r="H35" s="56"/>
      <c r="I35" s="56"/>
      <c r="J35" s="51"/>
    </row>
    <row r="36" spans="1:17" x14ac:dyDescent="0.2">
      <c r="A36" s="51" t="s">
        <v>30</v>
      </c>
      <c r="B36" s="51" t="s">
        <v>32</v>
      </c>
      <c r="C36" s="51"/>
      <c r="D36" s="51"/>
      <c r="E36" s="51"/>
      <c r="F36" s="51" t="s">
        <v>50</v>
      </c>
      <c r="G36" s="64">
        <f>D10</f>
        <v>123610920.16164169</v>
      </c>
      <c r="H36" s="56">
        <f>G36/$G$40</f>
        <v>0.58602286854704944</v>
      </c>
      <c r="I36" s="56"/>
      <c r="J36" s="51"/>
    </row>
    <row r="37" spans="1:17" x14ac:dyDescent="0.2">
      <c r="A37" s="51" t="s">
        <v>31</v>
      </c>
      <c r="B37" s="51" t="s">
        <v>41</v>
      </c>
      <c r="C37" s="51"/>
      <c r="D37" s="51"/>
      <c r="E37" s="51"/>
      <c r="F37" s="51" t="s">
        <v>26</v>
      </c>
      <c r="G37" s="62">
        <f>D17</f>
        <v>4085259.2802652111</v>
      </c>
      <c r="H37" s="56">
        <f>G37/$G$40</f>
        <v>1.9367668803442695E-2</v>
      </c>
      <c r="I37" s="56"/>
      <c r="J37" s="51"/>
    </row>
    <row r="38" spans="1:17" x14ac:dyDescent="0.2">
      <c r="A38" s="51" t="s">
        <v>39</v>
      </c>
      <c r="B38" s="51" t="s">
        <v>40</v>
      </c>
      <c r="C38" s="51"/>
      <c r="D38" s="51"/>
      <c r="E38" s="51"/>
      <c r="F38" s="51" t="s">
        <v>51</v>
      </c>
      <c r="G38" s="64">
        <f>D23</f>
        <v>22292134.233916312</v>
      </c>
      <c r="H38" s="56">
        <f>G38/$G$40</f>
        <v>0.10568403206377376</v>
      </c>
      <c r="I38" s="51"/>
      <c r="J38" s="51"/>
    </row>
    <row r="39" spans="1:17" x14ac:dyDescent="0.2">
      <c r="A39" s="51" t="s">
        <v>42</v>
      </c>
      <c r="B39" s="51" t="s">
        <v>43</v>
      </c>
      <c r="C39" s="51"/>
      <c r="D39" s="51"/>
      <c r="E39" s="51"/>
      <c r="F39" s="51" t="s">
        <v>44</v>
      </c>
      <c r="G39" s="66">
        <f>D29</f>
        <v>60943591.538243473</v>
      </c>
      <c r="H39" s="56">
        <f>G39/$G$40</f>
        <v>0.28892543058573411</v>
      </c>
      <c r="I39" s="51"/>
      <c r="J39" s="51"/>
    </row>
    <row r="40" spans="1:17" x14ac:dyDescent="0.2">
      <c r="A40" s="51" t="s">
        <v>45</v>
      </c>
      <c r="B40" s="51" t="s">
        <v>46</v>
      </c>
      <c r="C40" s="51"/>
      <c r="D40" s="51"/>
      <c r="E40" s="51"/>
      <c r="F40" s="51"/>
      <c r="G40" s="64">
        <f>SUM(G36:G39)</f>
        <v>210931905.21406668</v>
      </c>
      <c r="H40" s="56">
        <f>G40/$G$40</f>
        <v>1</v>
      </c>
      <c r="I40" s="51"/>
      <c r="J40" s="51"/>
    </row>
    <row r="41" spans="1:17" x14ac:dyDescent="0.2">
      <c r="A41" s="51"/>
      <c r="B41" s="51"/>
      <c r="C41" s="51"/>
      <c r="D41" s="51"/>
      <c r="E41" s="51"/>
      <c r="F41" s="51"/>
      <c r="G41" s="51"/>
      <c r="H41" s="51"/>
      <c r="I41" s="51"/>
      <c r="J41" s="51"/>
    </row>
    <row r="42" spans="1:17" x14ac:dyDescent="0.2">
      <c r="A42" s="51"/>
      <c r="B42" s="51"/>
      <c r="C42" s="51"/>
      <c r="D42" s="51"/>
      <c r="E42" s="51"/>
      <c r="F42" s="51"/>
      <c r="G42" s="51"/>
      <c r="H42" s="51"/>
      <c r="I42" s="51"/>
      <c r="J42" s="51"/>
    </row>
    <row r="43" spans="1:17" x14ac:dyDescent="0.2">
      <c r="A43" s="51"/>
      <c r="B43" s="51"/>
      <c r="C43" s="51"/>
      <c r="D43" s="51"/>
      <c r="E43" s="51"/>
      <c r="F43" s="51"/>
      <c r="G43" s="68"/>
      <c r="H43" s="51"/>
      <c r="I43" s="51"/>
      <c r="J43" s="51"/>
    </row>
    <row r="44" spans="1:17" x14ac:dyDescent="0.2">
      <c r="A44" s="51"/>
      <c r="B44" s="51"/>
      <c r="C44" s="51"/>
      <c r="D44" s="51"/>
      <c r="E44" s="51"/>
      <c r="F44" s="51"/>
      <c r="G44" s="51"/>
      <c r="H44" s="51"/>
      <c r="I44" s="51"/>
      <c r="J44" s="51"/>
    </row>
    <row r="45" spans="1:17" x14ac:dyDescent="0.2">
      <c r="A45" s="51"/>
      <c r="B45" s="51"/>
      <c r="C45" s="51"/>
      <c r="D45" s="51"/>
      <c r="E45" s="51"/>
      <c r="F45" s="51"/>
      <c r="G45" s="51"/>
      <c r="H45" s="51"/>
      <c r="I45" s="51"/>
      <c r="J45" s="51"/>
    </row>
    <row r="46" spans="1:17" x14ac:dyDescent="0.2">
      <c r="A46" s="51"/>
      <c r="B46" s="51"/>
      <c r="C46" s="51"/>
      <c r="D46" s="51"/>
      <c r="E46" s="52"/>
      <c r="F46" s="52"/>
      <c r="G46" s="65"/>
      <c r="H46" s="51"/>
      <c r="I46" s="51"/>
      <c r="J46" s="51"/>
    </row>
    <row r="47" spans="1:17" x14ac:dyDescent="0.2">
      <c r="E47" s="7"/>
      <c r="F47" s="7"/>
      <c r="G47" s="7"/>
    </row>
    <row r="48" spans="1:17" x14ac:dyDescent="0.2">
      <c r="E48" s="7"/>
      <c r="F48" s="7"/>
      <c r="G48" s="7"/>
    </row>
    <row r="49" spans="5:7" x14ac:dyDescent="0.2">
      <c r="E49" s="7"/>
      <c r="F49" s="7"/>
      <c r="G49" s="7"/>
    </row>
    <row r="50" spans="5:7" x14ac:dyDescent="0.2">
      <c r="E50" s="7"/>
      <c r="F50" s="7"/>
      <c r="G50" s="7"/>
    </row>
    <row r="51" spans="5:7" x14ac:dyDescent="0.2">
      <c r="E51" s="7"/>
      <c r="F51" s="7"/>
      <c r="G51" s="7"/>
    </row>
  </sheetData>
  <phoneticPr fontId="2" type="noConversion"/>
  <pageMargins left="0.27" right="0.26" top="0.25" bottom="1" header="0.17" footer="0.5"/>
  <pageSetup scale="59" orientation="landscape"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32"/>
  <sheetViews>
    <sheetView workbookViewId="0">
      <selection activeCell="I27" sqref="I27"/>
    </sheetView>
  </sheetViews>
  <sheetFormatPr defaultRowHeight="12.75" x14ac:dyDescent="0.2"/>
  <cols>
    <col min="1" max="1" width="15.5703125" customWidth="1"/>
    <col min="5" max="5" width="12.5703125" customWidth="1"/>
    <col min="6" max="6" width="3.5703125" customWidth="1"/>
    <col min="12" max="12" width="18.42578125" bestFit="1" customWidth="1"/>
    <col min="15" max="15" width="10.42578125" customWidth="1"/>
  </cols>
  <sheetData>
    <row r="1" spans="1:16" x14ac:dyDescent="0.2">
      <c r="A1" s="4" t="s">
        <v>19</v>
      </c>
      <c r="E1" s="4" t="s">
        <v>17</v>
      </c>
      <c r="F1" s="4"/>
    </row>
    <row r="2" spans="1:16" x14ac:dyDescent="0.2">
      <c r="A2" t="s">
        <v>20</v>
      </c>
      <c r="E2" s="4" t="s">
        <v>63</v>
      </c>
      <c r="F2" s="4"/>
    </row>
    <row r="3" spans="1:16" x14ac:dyDescent="0.2">
      <c r="A3" t="s">
        <v>2</v>
      </c>
      <c r="E3" s="4"/>
    </row>
    <row r="4" spans="1:16" x14ac:dyDescent="0.2">
      <c r="A4" s="6"/>
      <c r="B4" t="s">
        <v>66</v>
      </c>
      <c r="G4" t="s">
        <v>58</v>
      </c>
    </row>
    <row r="5" spans="1:16" x14ac:dyDescent="0.2">
      <c r="A5" s="1"/>
      <c r="B5" s="24" t="s">
        <v>64</v>
      </c>
      <c r="C5" s="24" t="s">
        <v>65</v>
      </c>
      <c r="D5" s="24" t="s">
        <v>56</v>
      </c>
      <c r="E5" s="24" t="s">
        <v>57</v>
      </c>
      <c r="F5" s="24"/>
      <c r="G5" s="24" t="s">
        <v>56</v>
      </c>
      <c r="H5" s="24" t="s">
        <v>57</v>
      </c>
      <c r="I5" s="24" t="s">
        <v>59</v>
      </c>
      <c r="J5" s="24" t="s">
        <v>60</v>
      </c>
      <c r="K5" s="1"/>
      <c r="L5" s="1"/>
      <c r="M5" s="38"/>
      <c r="N5" s="1"/>
      <c r="O5" s="1"/>
      <c r="P5" s="1"/>
    </row>
    <row r="6" spans="1:16" x14ac:dyDescent="0.2">
      <c r="B6" s="24"/>
      <c r="C6" s="24"/>
      <c r="D6" s="24"/>
      <c r="E6" s="24"/>
      <c r="F6" s="24"/>
      <c r="G6" s="24"/>
      <c r="H6" s="24"/>
      <c r="I6" s="24"/>
      <c r="J6" s="24"/>
      <c r="K6" s="1"/>
      <c r="L6" s="1"/>
      <c r="M6" s="1"/>
      <c r="N6" s="1"/>
      <c r="O6" s="1"/>
      <c r="P6" s="1"/>
    </row>
    <row r="7" spans="1:16" x14ac:dyDescent="0.2">
      <c r="B7" s="26"/>
      <c r="C7" s="26"/>
      <c r="D7" s="26"/>
      <c r="E7" s="26"/>
      <c r="F7" s="26"/>
      <c r="G7" s="26"/>
      <c r="H7" s="26"/>
      <c r="I7" s="26"/>
      <c r="J7" s="26"/>
      <c r="K7" s="3"/>
      <c r="L7" s="3"/>
      <c r="M7" s="3"/>
      <c r="N7" s="3"/>
      <c r="O7" s="3"/>
      <c r="P7" s="3"/>
    </row>
    <row r="8" spans="1:16" x14ac:dyDescent="0.2">
      <c r="A8" t="s">
        <v>21</v>
      </c>
      <c r="B8" s="26"/>
      <c r="C8" s="26"/>
      <c r="D8" s="26"/>
      <c r="E8" s="26"/>
      <c r="F8" s="26"/>
      <c r="G8" s="26"/>
      <c r="H8" s="26"/>
      <c r="I8" s="26"/>
      <c r="J8" s="26"/>
      <c r="K8" s="3"/>
      <c r="L8" s="34" t="s">
        <v>75</v>
      </c>
      <c r="M8" s="34" t="s">
        <v>61</v>
      </c>
      <c r="N8" s="3"/>
      <c r="O8" s="34" t="s">
        <v>62</v>
      </c>
      <c r="P8" s="3"/>
    </row>
    <row r="9" spans="1:16" x14ac:dyDescent="0.2">
      <c r="B9" s="3">
        <v>232.4</v>
      </c>
      <c r="C9" s="3">
        <v>236.6</v>
      </c>
      <c r="D9" s="3">
        <v>231.7</v>
      </c>
      <c r="E9" s="3">
        <v>231.5</v>
      </c>
      <c r="F9" s="26"/>
      <c r="G9" s="3">
        <v>231.5</v>
      </c>
      <c r="H9" s="3">
        <v>231.8</v>
      </c>
      <c r="I9" s="3">
        <v>234.3</v>
      </c>
      <c r="J9" s="3">
        <v>235.6</v>
      </c>
      <c r="K9" s="3"/>
      <c r="L9" s="2">
        <f>AVERAGE(B9:E9)</f>
        <v>233.05</v>
      </c>
      <c r="M9" s="2">
        <f>AVERAGE(G9:J9)</f>
        <v>233.3</v>
      </c>
      <c r="N9" s="2">
        <f>M9-L9</f>
        <v>0.25</v>
      </c>
      <c r="O9" s="19">
        <f>N9/L9</f>
        <v>1.0727311735679039E-3</v>
      </c>
      <c r="P9" s="3"/>
    </row>
    <row r="10" spans="1:16" x14ac:dyDescent="0.2">
      <c r="A10" s="2" t="s">
        <v>22</v>
      </c>
      <c r="B10" s="3">
        <v>1.5</v>
      </c>
      <c r="C10" s="3">
        <v>1.8</v>
      </c>
      <c r="D10" s="3">
        <v>-2</v>
      </c>
      <c r="E10" s="3">
        <v>-0.1</v>
      </c>
      <c r="F10" s="27"/>
      <c r="G10" s="3">
        <v>-0.1</v>
      </c>
      <c r="H10" s="3">
        <v>0.2</v>
      </c>
      <c r="I10" s="3">
        <v>1</v>
      </c>
      <c r="J10" s="3">
        <v>0.6</v>
      </c>
      <c r="K10" s="2"/>
      <c r="L10" s="2"/>
      <c r="M10" s="2"/>
      <c r="N10" s="2"/>
      <c r="O10" s="19"/>
      <c r="P10" s="2"/>
    </row>
    <row r="11" spans="1:16" x14ac:dyDescent="0.2">
      <c r="A11" s="3"/>
      <c r="B11" s="3">
        <v>4.2</v>
      </c>
      <c r="C11" s="3">
        <v>5.4</v>
      </c>
      <c r="D11" s="3">
        <v>2.2000000000000002</v>
      </c>
      <c r="E11" s="3">
        <v>1.1000000000000001</v>
      </c>
      <c r="F11" s="26"/>
      <c r="G11" s="3">
        <v>1.1000000000000001</v>
      </c>
      <c r="H11" s="3">
        <v>-0.2</v>
      </c>
      <c r="I11" s="3">
        <v>-1</v>
      </c>
      <c r="J11" s="3">
        <v>1.7</v>
      </c>
    </row>
    <row r="12" spans="1:16" x14ac:dyDescent="0.2">
      <c r="A12" s="3"/>
      <c r="B12" s="3">
        <v>3.4</v>
      </c>
      <c r="C12" s="3">
        <v>4.3</v>
      </c>
      <c r="D12" s="3">
        <v>3.9</v>
      </c>
      <c r="E12" s="3">
        <v>3.2</v>
      </c>
      <c r="F12" s="26"/>
      <c r="G12" s="3">
        <v>3.2</v>
      </c>
      <c r="H12" s="3">
        <v>2.1</v>
      </c>
      <c r="I12" s="3">
        <v>0.5</v>
      </c>
      <c r="J12" s="3">
        <v>0.4</v>
      </c>
    </row>
    <row r="13" spans="1:16" x14ac:dyDescent="0.2">
      <c r="A13" s="3"/>
      <c r="B13" s="2"/>
      <c r="C13" s="2"/>
      <c r="D13" s="2"/>
      <c r="E13" s="2"/>
      <c r="F13" s="26"/>
      <c r="G13" s="2"/>
      <c r="H13" s="2"/>
      <c r="I13" s="2"/>
      <c r="J13" s="2"/>
      <c r="K13" s="2"/>
      <c r="L13" s="2"/>
      <c r="M13" s="2"/>
      <c r="N13" s="2"/>
      <c r="O13" s="2"/>
      <c r="P13" s="2"/>
    </row>
    <row r="14" spans="1:16" x14ac:dyDescent="0.2">
      <c r="B14" s="3"/>
      <c r="C14" s="3"/>
      <c r="D14" s="3"/>
      <c r="E14" s="3"/>
      <c r="G14" s="3"/>
      <c r="H14" s="3"/>
      <c r="I14" s="3"/>
      <c r="J14" s="3"/>
    </row>
    <row r="15" spans="1:16" x14ac:dyDescent="0.2">
      <c r="B15" s="3"/>
      <c r="C15" s="3"/>
      <c r="D15" s="3"/>
      <c r="E15" s="3"/>
      <c r="G15" s="3"/>
      <c r="H15" s="3"/>
      <c r="I15" s="3"/>
      <c r="J15" s="3"/>
    </row>
    <row r="16" spans="1:16" x14ac:dyDescent="0.2">
      <c r="B16" s="2"/>
      <c r="C16" s="2"/>
      <c r="D16" s="2"/>
      <c r="E16" s="2"/>
      <c r="F16" s="3"/>
      <c r="G16" s="2"/>
      <c r="H16" s="2"/>
      <c r="I16" s="2"/>
      <c r="J16" s="2"/>
      <c r="K16" s="3"/>
    </row>
    <row r="17" spans="2:15" x14ac:dyDescent="0.2">
      <c r="B17" s="3"/>
      <c r="C17" s="3"/>
      <c r="D17" s="3"/>
      <c r="E17" s="3"/>
      <c r="F17" s="3"/>
      <c r="G17" s="3"/>
      <c r="H17" s="3"/>
      <c r="I17" s="3"/>
      <c r="J17" s="3"/>
      <c r="K17" s="3"/>
    </row>
    <row r="18" spans="2:15" x14ac:dyDescent="0.2">
      <c r="B18" s="3"/>
      <c r="C18" s="3"/>
      <c r="D18" s="3"/>
      <c r="E18" s="3"/>
      <c r="F18" s="2"/>
      <c r="G18" s="3"/>
      <c r="H18" s="3"/>
      <c r="I18" s="3"/>
      <c r="J18" s="3"/>
      <c r="K18" s="2"/>
      <c r="L18" s="2"/>
      <c r="M18" s="2"/>
      <c r="N18" s="2"/>
      <c r="O18" s="7"/>
    </row>
    <row r="19" spans="2:15" x14ac:dyDescent="0.2">
      <c r="B19" s="3"/>
      <c r="C19" s="3"/>
      <c r="D19" s="3"/>
      <c r="E19" s="3"/>
      <c r="F19" s="3"/>
      <c r="G19" s="3"/>
      <c r="H19" s="3"/>
      <c r="I19" s="3"/>
      <c r="J19" s="3"/>
    </row>
    <row r="20" spans="2:15" x14ac:dyDescent="0.2">
      <c r="B20" s="3"/>
      <c r="C20" s="3"/>
      <c r="D20" s="3"/>
      <c r="E20" s="3"/>
      <c r="F20" s="3"/>
      <c r="G20" s="2"/>
      <c r="H20" s="2"/>
      <c r="I20" s="2"/>
      <c r="J20" s="2"/>
    </row>
    <row r="21" spans="2:15" x14ac:dyDescent="0.2">
      <c r="B21" s="3"/>
      <c r="C21" s="3"/>
      <c r="D21" s="3"/>
      <c r="E21" s="3"/>
      <c r="F21" s="3"/>
      <c r="G21" s="3"/>
      <c r="H21" s="3"/>
      <c r="I21" s="3"/>
      <c r="J21" s="3"/>
      <c r="K21" s="2"/>
      <c r="L21" s="2"/>
      <c r="M21" s="2"/>
      <c r="N21" s="2"/>
      <c r="O21" s="2"/>
    </row>
    <row r="22" spans="2:15" x14ac:dyDescent="0.2">
      <c r="B22" s="3"/>
      <c r="C22" s="3"/>
      <c r="D22" s="3"/>
      <c r="E22" s="3"/>
      <c r="G22" s="2"/>
      <c r="H22" s="2"/>
      <c r="I22" s="2"/>
      <c r="J22" s="2"/>
    </row>
    <row r="23" spans="2:15" x14ac:dyDescent="0.2">
      <c r="B23" s="3"/>
      <c r="C23" s="3"/>
      <c r="D23" s="3"/>
      <c r="E23" s="3"/>
      <c r="G23" s="3"/>
      <c r="H23" s="3"/>
      <c r="I23" s="3"/>
      <c r="J23" s="3"/>
    </row>
    <row r="24" spans="2:15" x14ac:dyDescent="0.2">
      <c r="B24" s="3"/>
      <c r="C24" s="3"/>
      <c r="D24" s="3"/>
      <c r="E24" s="3"/>
      <c r="G24" s="3"/>
      <c r="H24" s="3"/>
      <c r="I24" s="3"/>
      <c r="J24" s="3"/>
    </row>
    <row r="25" spans="2:15" x14ac:dyDescent="0.2">
      <c r="B25" s="3"/>
      <c r="C25" s="3"/>
      <c r="D25" s="3"/>
      <c r="E25" s="3"/>
      <c r="G25" s="3"/>
      <c r="H25" s="3"/>
      <c r="I25" s="3"/>
      <c r="J25" s="3"/>
    </row>
    <row r="26" spans="2:15" x14ac:dyDescent="0.2">
      <c r="B26" s="2"/>
      <c r="C26" s="2"/>
      <c r="D26" s="2"/>
      <c r="E26" s="2"/>
      <c r="G26" s="2"/>
      <c r="H26" s="2"/>
      <c r="I26" s="2"/>
      <c r="J26" s="2"/>
    </row>
    <row r="27" spans="2:15" x14ac:dyDescent="0.2">
      <c r="G27" s="3"/>
      <c r="H27" s="3"/>
      <c r="I27" s="3"/>
      <c r="J27" s="3"/>
    </row>
    <row r="28" spans="2:15" x14ac:dyDescent="0.2">
      <c r="B28" s="2"/>
      <c r="C28" s="2"/>
      <c r="D28" s="2"/>
      <c r="E28" s="2"/>
      <c r="G28" s="2"/>
      <c r="H28" s="2"/>
      <c r="I28" s="2"/>
      <c r="J28" s="2"/>
    </row>
    <row r="29" spans="2:15" x14ac:dyDescent="0.2">
      <c r="B29" s="3"/>
      <c r="C29" s="3"/>
      <c r="D29" s="3"/>
      <c r="E29" s="3"/>
      <c r="G29" s="3"/>
      <c r="H29" s="3"/>
      <c r="I29" s="3"/>
      <c r="J29" s="3"/>
    </row>
    <row r="30" spans="2:15" x14ac:dyDescent="0.2">
      <c r="B30" s="3"/>
      <c r="C30" s="3"/>
      <c r="D30" s="3"/>
      <c r="E30" s="3"/>
      <c r="G30" s="3"/>
      <c r="H30" s="3"/>
      <c r="I30" s="3"/>
      <c r="J30" s="3"/>
    </row>
    <row r="31" spans="2:15" x14ac:dyDescent="0.2">
      <c r="B31" s="3"/>
      <c r="C31" s="3"/>
      <c r="D31" s="3"/>
      <c r="E31" s="3"/>
      <c r="G31" s="3"/>
      <c r="H31" s="3"/>
      <c r="I31" s="3"/>
      <c r="J31" s="3"/>
    </row>
    <row r="32" spans="2:15" x14ac:dyDescent="0.2">
      <c r="B32" s="2"/>
      <c r="C32" s="2"/>
      <c r="D32" s="2"/>
      <c r="E32" s="2"/>
      <c r="G32" s="2"/>
      <c r="H32" s="2"/>
      <c r="I32" s="2"/>
      <c r="J32" s="2"/>
    </row>
  </sheetData>
  <phoneticPr fontId="2" type="noConversion"/>
  <pageMargins left="0.75" right="0.75" top="1" bottom="1" header="0.5" footer="0.5"/>
  <pageSetup scale="61" orientation="landscape"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32"/>
  <sheetViews>
    <sheetView workbookViewId="0">
      <selection activeCell="O22" sqref="O22"/>
    </sheetView>
  </sheetViews>
  <sheetFormatPr defaultRowHeight="12.75" x14ac:dyDescent="0.2"/>
  <cols>
    <col min="1" max="1" width="15.5703125" customWidth="1"/>
    <col min="5" max="5" width="12.5703125" customWidth="1"/>
    <col min="6" max="6" width="3.5703125" customWidth="1"/>
    <col min="12" max="12" width="18.42578125" bestFit="1" customWidth="1"/>
    <col min="15" max="15" width="10.42578125" customWidth="1"/>
  </cols>
  <sheetData>
    <row r="1" spans="1:16" x14ac:dyDescent="0.2">
      <c r="A1" s="4" t="s">
        <v>19</v>
      </c>
      <c r="E1" s="4" t="s">
        <v>17</v>
      </c>
      <c r="F1" s="4"/>
    </row>
    <row r="2" spans="1:16" x14ac:dyDescent="0.2">
      <c r="A2" t="s">
        <v>20</v>
      </c>
      <c r="E2" s="4" t="s">
        <v>63</v>
      </c>
      <c r="F2" s="4"/>
    </row>
    <row r="3" spans="1:16" x14ac:dyDescent="0.2">
      <c r="A3" t="s">
        <v>2</v>
      </c>
      <c r="E3" s="4"/>
    </row>
    <row r="4" spans="1:16" x14ac:dyDescent="0.2">
      <c r="A4" s="6"/>
      <c r="B4" t="s">
        <v>68</v>
      </c>
      <c r="G4" t="s">
        <v>58</v>
      </c>
    </row>
    <row r="5" spans="1:16" x14ac:dyDescent="0.2">
      <c r="A5" s="1"/>
      <c r="B5" s="24" t="s">
        <v>65</v>
      </c>
      <c r="C5" s="24" t="s">
        <v>69</v>
      </c>
      <c r="D5" s="24" t="s">
        <v>56</v>
      </c>
      <c r="E5" s="24" t="s">
        <v>57</v>
      </c>
      <c r="F5" s="24"/>
      <c r="G5" s="24" t="s">
        <v>56</v>
      </c>
      <c r="H5" s="24" t="s">
        <v>57</v>
      </c>
      <c r="I5" s="24" t="s">
        <v>59</v>
      </c>
      <c r="J5" s="24" t="s">
        <v>60</v>
      </c>
      <c r="K5" s="1"/>
      <c r="L5" s="1"/>
      <c r="M5" s="38"/>
      <c r="N5" s="1"/>
      <c r="O5" s="1"/>
      <c r="P5" s="1"/>
    </row>
    <row r="6" spans="1:16" x14ac:dyDescent="0.2">
      <c r="B6" s="24"/>
      <c r="C6" s="24"/>
      <c r="D6" s="24"/>
      <c r="E6" s="24"/>
      <c r="F6" s="24"/>
      <c r="G6" s="24"/>
      <c r="H6" s="24"/>
      <c r="I6" s="24"/>
      <c r="J6" s="24"/>
      <c r="K6" s="1"/>
      <c r="L6" s="1"/>
      <c r="M6" s="1"/>
      <c r="N6" s="1"/>
      <c r="O6" s="1"/>
      <c r="P6" s="1"/>
    </row>
    <row r="7" spans="1:16" x14ac:dyDescent="0.2">
      <c r="B7" s="26"/>
      <c r="C7" s="26"/>
      <c r="D7" s="26"/>
      <c r="E7" s="26"/>
      <c r="F7" s="26"/>
      <c r="G7" s="26"/>
      <c r="H7" s="26"/>
      <c r="I7" s="26"/>
      <c r="J7" s="26"/>
      <c r="K7" s="3"/>
      <c r="L7" s="3"/>
      <c r="M7" s="3"/>
      <c r="N7" s="3"/>
      <c r="O7" s="3"/>
      <c r="P7" s="3"/>
    </row>
    <row r="8" spans="1:16" x14ac:dyDescent="0.2">
      <c r="A8" t="s">
        <v>21</v>
      </c>
      <c r="B8" s="26"/>
      <c r="C8" s="26"/>
      <c r="D8" s="26"/>
      <c r="E8" s="26"/>
      <c r="F8" s="26"/>
      <c r="G8" s="26"/>
      <c r="H8" s="26"/>
      <c r="I8" s="26"/>
      <c r="J8" s="26"/>
      <c r="K8" s="3"/>
      <c r="L8" s="34" t="s">
        <v>75</v>
      </c>
      <c r="M8" s="34" t="s">
        <v>61</v>
      </c>
      <c r="N8" s="3"/>
      <c r="O8" s="34" t="s">
        <v>62</v>
      </c>
      <c r="P8" s="5"/>
    </row>
    <row r="9" spans="1:16" x14ac:dyDescent="0.2">
      <c r="B9" s="3">
        <v>236.6</v>
      </c>
      <c r="C9" s="3">
        <v>231.7</v>
      </c>
      <c r="D9" s="3">
        <v>231.5</v>
      </c>
      <c r="E9" s="3">
        <v>231.8</v>
      </c>
      <c r="F9" s="26"/>
      <c r="G9" s="3">
        <v>231.5</v>
      </c>
      <c r="H9" s="3">
        <v>231.8</v>
      </c>
      <c r="I9" s="3">
        <v>234.3</v>
      </c>
      <c r="J9" s="3">
        <v>235.6</v>
      </c>
      <c r="K9" s="3"/>
      <c r="L9" s="2">
        <f>AVERAGE(B9:E9)</f>
        <v>232.89999999999998</v>
      </c>
      <c r="M9" s="2">
        <f>AVERAGE(G9:J9)</f>
        <v>233.3</v>
      </c>
      <c r="N9" s="2">
        <f>M9-L9</f>
        <v>0.40000000000003411</v>
      </c>
      <c r="O9" s="19">
        <f>N9/L9</f>
        <v>1.7174753112925469E-3</v>
      </c>
      <c r="P9" s="3"/>
    </row>
    <row r="10" spans="1:16" x14ac:dyDescent="0.2">
      <c r="A10" s="2" t="s">
        <v>22</v>
      </c>
      <c r="B10" s="3">
        <v>1.8</v>
      </c>
      <c r="C10" s="3">
        <v>-2</v>
      </c>
      <c r="D10" s="3">
        <v>-0.1</v>
      </c>
      <c r="E10" s="3">
        <v>0.2</v>
      </c>
      <c r="F10" s="27"/>
      <c r="G10" s="3">
        <v>-0.1</v>
      </c>
      <c r="H10" s="3">
        <v>0.2</v>
      </c>
      <c r="I10" s="3">
        <v>1</v>
      </c>
      <c r="J10" s="3">
        <v>0.6</v>
      </c>
      <c r="K10" s="2"/>
      <c r="L10" s="2"/>
      <c r="M10" s="2"/>
      <c r="N10" s="2"/>
      <c r="O10" s="19"/>
      <c r="P10" s="2"/>
    </row>
    <row r="11" spans="1:16" x14ac:dyDescent="0.2">
      <c r="A11" s="3"/>
      <c r="B11" s="3">
        <v>5.4</v>
      </c>
      <c r="C11" s="3">
        <v>2.2000000000000002</v>
      </c>
      <c r="D11" s="3">
        <v>1.1000000000000001</v>
      </c>
      <c r="E11" s="3">
        <v>-0.2</v>
      </c>
      <c r="F11" s="26"/>
      <c r="G11" s="3">
        <v>1.1000000000000001</v>
      </c>
      <c r="H11" s="3">
        <v>-0.2</v>
      </c>
      <c r="I11" s="3">
        <v>-1</v>
      </c>
      <c r="J11" s="3">
        <v>1.7</v>
      </c>
    </row>
    <row r="12" spans="1:16" x14ac:dyDescent="0.2">
      <c r="A12" s="3"/>
      <c r="B12" s="3">
        <v>4.3</v>
      </c>
      <c r="C12" s="3">
        <v>3.9</v>
      </c>
      <c r="D12" s="3">
        <v>3.2</v>
      </c>
      <c r="E12" s="3">
        <v>2.1</v>
      </c>
      <c r="F12" s="26"/>
      <c r="G12" s="3">
        <v>3.2</v>
      </c>
      <c r="H12" s="3">
        <v>2.1</v>
      </c>
      <c r="I12" s="3">
        <v>0.5</v>
      </c>
      <c r="J12" s="3">
        <v>0.4</v>
      </c>
    </row>
    <row r="13" spans="1:16" x14ac:dyDescent="0.2">
      <c r="A13" s="3"/>
      <c r="B13" s="2"/>
      <c r="C13" s="2"/>
      <c r="D13" s="2"/>
      <c r="E13" s="2"/>
      <c r="F13" s="26"/>
      <c r="G13" s="2"/>
      <c r="H13" s="2"/>
      <c r="I13" s="2"/>
      <c r="J13" s="2"/>
      <c r="K13" s="2"/>
      <c r="L13" s="2"/>
      <c r="M13" s="2"/>
      <c r="N13" s="2"/>
      <c r="O13" s="2"/>
      <c r="P13" s="2"/>
    </row>
    <row r="14" spans="1:16" x14ac:dyDescent="0.2">
      <c r="B14" s="3"/>
      <c r="C14" s="3"/>
      <c r="D14" s="3"/>
      <c r="E14" s="3"/>
      <c r="G14" s="3"/>
      <c r="H14" s="3"/>
      <c r="I14" s="3"/>
      <c r="J14" s="3"/>
    </row>
    <row r="15" spans="1:16" x14ac:dyDescent="0.2">
      <c r="B15" s="3"/>
      <c r="C15" s="3"/>
      <c r="D15" s="3"/>
      <c r="E15" s="3"/>
      <c r="G15" s="3"/>
      <c r="H15" s="3"/>
      <c r="I15" s="3"/>
      <c r="J15" s="3"/>
    </row>
    <row r="16" spans="1:16" x14ac:dyDescent="0.2">
      <c r="B16" s="2"/>
      <c r="C16" s="2"/>
      <c r="D16" s="2"/>
      <c r="E16" s="2"/>
      <c r="F16" s="3"/>
      <c r="G16" s="2"/>
      <c r="H16" s="2"/>
      <c r="I16" s="2"/>
      <c r="J16" s="2"/>
      <c r="K16" s="3"/>
    </row>
    <row r="17" spans="2:15" x14ac:dyDescent="0.2">
      <c r="B17" s="3"/>
      <c r="C17" s="3"/>
      <c r="D17" s="3"/>
      <c r="E17" s="3"/>
      <c r="F17" s="3"/>
      <c r="G17" s="3"/>
      <c r="H17" s="3"/>
      <c r="I17" s="3"/>
      <c r="J17" s="3"/>
      <c r="K17" s="3"/>
    </row>
    <row r="18" spans="2:15" x14ac:dyDescent="0.2">
      <c r="B18" s="3"/>
      <c r="C18" s="3"/>
      <c r="D18" s="3"/>
      <c r="E18" s="3"/>
      <c r="F18" s="2"/>
      <c r="G18" s="3"/>
      <c r="H18" s="3"/>
      <c r="I18" s="3"/>
      <c r="J18" s="3"/>
      <c r="K18" s="2"/>
      <c r="L18" s="2"/>
      <c r="M18" s="2"/>
      <c r="N18" s="2"/>
      <c r="O18" s="7"/>
    </row>
    <row r="19" spans="2:15" x14ac:dyDescent="0.2">
      <c r="B19" s="3"/>
      <c r="C19" s="3"/>
      <c r="D19" s="3"/>
      <c r="E19" s="3"/>
      <c r="F19" s="3"/>
      <c r="G19" s="3"/>
      <c r="H19" s="3"/>
      <c r="I19" s="3"/>
      <c r="J19" s="3"/>
    </row>
    <row r="20" spans="2:15" x14ac:dyDescent="0.2">
      <c r="B20" s="2"/>
      <c r="C20" s="2"/>
      <c r="D20" s="2"/>
      <c r="E20" s="2"/>
      <c r="F20" s="3"/>
      <c r="G20" s="2"/>
      <c r="H20" s="2"/>
      <c r="I20" s="2"/>
      <c r="J20" s="2"/>
    </row>
    <row r="21" spans="2:15" x14ac:dyDescent="0.2">
      <c r="B21" s="3"/>
      <c r="C21" s="3"/>
      <c r="D21" s="3"/>
      <c r="E21" s="3"/>
      <c r="F21" s="3"/>
      <c r="G21" s="3"/>
      <c r="H21" s="3"/>
      <c r="I21" s="3"/>
      <c r="J21" s="3"/>
      <c r="K21" s="2"/>
      <c r="L21" s="2"/>
      <c r="M21" s="2"/>
      <c r="N21" s="2"/>
      <c r="O21" s="2"/>
    </row>
    <row r="22" spans="2:15" x14ac:dyDescent="0.2">
      <c r="B22" s="2"/>
      <c r="C22" s="2"/>
      <c r="D22" s="2"/>
      <c r="E22" s="2"/>
      <c r="G22" s="2"/>
      <c r="H22" s="2"/>
      <c r="I22" s="2"/>
      <c r="J22" s="2"/>
    </row>
    <row r="23" spans="2:15" x14ac:dyDescent="0.2">
      <c r="B23" s="3"/>
      <c r="C23" s="3"/>
      <c r="D23" s="3"/>
      <c r="E23" s="3"/>
      <c r="G23" s="3"/>
      <c r="H23" s="3"/>
      <c r="I23" s="3"/>
      <c r="J23" s="3"/>
    </row>
    <row r="24" spans="2:15" x14ac:dyDescent="0.2">
      <c r="B24" s="3"/>
      <c r="C24" s="3"/>
      <c r="D24" s="3"/>
      <c r="E24" s="3"/>
      <c r="G24" s="3"/>
      <c r="H24" s="3"/>
      <c r="I24" s="3"/>
      <c r="J24" s="3"/>
    </row>
    <row r="25" spans="2:15" x14ac:dyDescent="0.2">
      <c r="B25" s="3"/>
      <c r="C25" s="3"/>
      <c r="D25" s="3"/>
      <c r="E25" s="3"/>
      <c r="G25" s="3"/>
      <c r="H25" s="3"/>
      <c r="I25" s="3"/>
      <c r="J25" s="3"/>
    </row>
    <row r="26" spans="2:15" x14ac:dyDescent="0.2">
      <c r="B26" s="2"/>
      <c r="C26" s="2"/>
      <c r="D26" s="2"/>
      <c r="E26" s="2"/>
      <c r="G26" s="2"/>
      <c r="H26" s="2"/>
      <c r="I26" s="2"/>
      <c r="J26" s="2"/>
    </row>
    <row r="27" spans="2:15" x14ac:dyDescent="0.2">
      <c r="G27" s="3"/>
      <c r="H27" s="3"/>
      <c r="I27" s="3"/>
      <c r="J27" s="3"/>
    </row>
    <row r="28" spans="2:15" x14ac:dyDescent="0.2">
      <c r="B28" s="2"/>
      <c r="C28" s="2"/>
      <c r="D28" s="2"/>
      <c r="E28" s="2"/>
      <c r="G28" s="2"/>
      <c r="H28" s="2"/>
      <c r="I28" s="2"/>
      <c r="J28" s="2"/>
    </row>
    <row r="29" spans="2:15" x14ac:dyDescent="0.2">
      <c r="B29" s="3"/>
      <c r="C29" s="3"/>
      <c r="D29" s="3"/>
      <c r="E29" s="3"/>
      <c r="G29" s="3"/>
      <c r="H29" s="3"/>
      <c r="I29" s="3"/>
      <c r="J29" s="3"/>
    </row>
    <row r="30" spans="2:15" x14ac:dyDescent="0.2">
      <c r="B30" s="3"/>
      <c r="C30" s="3"/>
      <c r="D30" s="3"/>
      <c r="E30" s="3"/>
      <c r="G30" s="3"/>
      <c r="H30" s="3"/>
      <c r="I30" s="3"/>
      <c r="J30" s="3"/>
    </row>
    <row r="31" spans="2:15" x14ac:dyDescent="0.2">
      <c r="B31" s="3"/>
      <c r="C31" s="3"/>
      <c r="D31" s="3"/>
      <c r="E31" s="3"/>
      <c r="G31" s="3"/>
      <c r="H31" s="3"/>
      <c r="I31" s="3"/>
      <c r="J31" s="3"/>
    </row>
    <row r="32" spans="2:15" x14ac:dyDescent="0.2">
      <c r="B32" s="2"/>
      <c r="C32" s="2"/>
      <c r="D32" s="2"/>
      <c r="E32" s="2"/>
      <c r="G32" s="2"/>
      <c r="H32" s="2"/>
      <c r="I32" s="2"/>
      <c r="J32" s="2"/>
    </row>
  </sheetData>
  <phoneticPr fontId="2" type="noConversion"/>
  <pageMargins left="0.75" right="0.75" top="1" bottom="1" header="0.5" footer="0.5"/>
  <pageSetup scale="61" orientation="landscape" horizontalDpi="1200"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32"/>
  <sheetViews>
    <sheetView workbookViewId="0"/>
  </sheetViews>
  <sheetFormatPr defaultRowHeight="12.75" x14ac:dyDescent="0.2"/>
  <cols>
    <col min="1" max="1" width="15.5703125" customWidth="1"/>
    <col min="5" max="5" width="12.5703125" customWidth="1"/>
    <col min="6" max="6" width="3.5703125" customWidth="1"/>
    <col min="12" max="12" width="18.42578125" bestFit="1" customWidth="1"/>
    <col min="13" max="13" width="18.5703125" customWidth="1"/>
    <col min="14" max="14" width="21.85546875" customWidth="1"/>
    <col min="15" max="15" width="10.42578125" customWidth="1"/>
  </cols>
  <sheetData>
    <row r="1" spans="1:16" x14ac:dyDescent="0.2">
      <c r="A1" s="4" t="s">
        <v>19</v>
      </c>
      <c r="E1" s="4" t="s">
        <v>17</v>
      </c>
      <c r="F1" s="4"/>
    </row>
    <row r="2" spans="1:16" x14ac:dyDescent="0.2">
      <c r="A2" t="s">
        <v>20</v>
      </c>
      <c r="E2" s="4" t="s">
        <v>63</v>
      </c>
      <c r="F2" s="4"/>
    </row>
    <row r="3" spans="1:16" x14ac:dyDescent="0.2">
      <c r="A3" t="s">
        <v>2</v>
      </c>
      <c r="E3" s="4"/>
    </row>
    <row r="4" spans="1:16" x14ac:dyDescent="0.2">
      <c r="A4" s="6"/>
      <c r="B4" t="s">
        <v>70</v>
      </c>
      <c r="G4" t="s">
        <v>58</v>
      </c>
    </row>
    <row r="5" spans="1:16" x14ac:dyDescent="0.2">
      <c r="A5" s="1"/>
      <c r="B5" s="24" t="s">
        <v>69</v>
      </c>
      <c r="C5" s="24" t="s">
        <v>56</v>
      </c>
      <c r="D5" s="24" t="s">
        <v>57</v>
      </c>
      <c r="E5" s="24" t="s">
        <v>59</v>
      </c>
      <c r="F5" s="24"/>
      <c r="G5" s="24" t="s">
        <v>56</v>
      </c>
      <c r="H5" s="24" t="s">
        <v>57</v>
      </c>
      <c r="I5" s="24" t="s">
        <v>59</v>
      </c>
      <c r="J5" s="24" t="s">
        <v>60</v>
      </c>
      <c r="K5" s="1"/>
      <c r="L5" s="1"/>
      <c r="M5" s="38"/>
      <c r="N5" s="1"/>
      <c r="O5" s="1"/>
      <c r="P5" s="1"/>
    </row>
    <row r="6" spans="1:16" x14ac:dyDescent="0.2">
      <c r="B6" s="24"/>
      <c r="C6" s="24"/>
      <c r="D6" s="24"/>
      <c r="E6" s="24"/>
      <c r="F6" s="24"/>
      <c r="G6" s="24"/>
      <c r="H6" s="24"/>
      <c r="I6" s="24"/>
      <c r="J6" s="24"/>
      <c r="K6" s="1"/>
      <c r="L6" s="1"/>
      <c r="M6" s="1"/>
      <c r="N6" s="1"/>
      <c r="O6" s="1"/>
      <c r="P6" s="1"/>
    </row>
    <row r="7" spans="1:16" x14ac:dyDescent="0.2">
      <c r="B7" s="26"/>
      <c r="C7" s="26"/>
      <c r="D7" s="26"/>
      <c r="E7" s="26"/>
      <c r="F7" s="26"/>
      <c r="G7" s="26"/>
      <c r="H7" s="26"/>
      <c r="I7" s="26"/>
      <c r="J7" s="26"/>
      <c r="K7" s="3"/>
      <c r="L7" s="3"/>
      <c r="M7" s="3"/>
      <c r="N7" s="3"/>
      <c r="O7" s="3"/>
      <c r="P7" s="3"/>
    </row>
    <row r="8" spans="1:16" x14ac:dyDescent="0.2">
      <c r="A8" t="s">
        <v>21</v>
      </c>
      <c r="B8" s="26"/>
      <c r="C8" s="26"/>
      <c r="D8" s="26"/>
      <c r="E8" s="26"/>
      <c r="F8" s="26"/>
      <c r="G8" s="26"/>
      <c r="H8" s="26"/>
      <c r="I8" s="26"/>
      <c r="J8" s="26"/>
      <c r="K8" s="3"/>
      <c r="L8" s="34" t="s">
        <v>75</v>
      </c>
      <c r="M8" s="34" t="s">
        <v>61</v>
      </c>
      <c r="N8" s="3" t="s">
        <v>74</v>
      </c>
      <c r="O8" s="34" t="s">
        <v>62</v>
      </c>
      <c r="P8" s="3"/>
    </row>
    <row r="9" spans="1:16" x14ac:dyDescent="0.2">
      <c r="B9" s="3">
        <v>231.7</v>
      </c>
      <c r="C9" s="3">
        <v>231.5</v>
      </c>
      <c r="D9" s="3">
        <v>231.8</v>
      </c>
      <c r="E9" s="3">
        <v>234.3</v>
      </c>
      <c r="F9" s="26"/>
      <c r="G9" s="3">
        <v>231.5</v>
      </c>
      <c r="H9" s="3">
        <v>231.8</v>
      </c>
      <c r="I9" s="3">
        <v>234.3</v>
      </c>
      <c r="J9" s="3">
        <v>235.6</v>
      </c>
      <c r="K9" s="3"/>
      <c r="L9" s="2">
        <f>AVERAGE(B9:E9)</f>
        <v>232.32499999999999</v>
      </c>
      <c r="M9" s="2">
        <f>AVERAGE(G9:J9)</f>
        <v>233.3</v>
      </c>
      <c r="N9" s="2">
        <f>M9-L9</f>
        <v>0.97500000000002274</v>
      </c>
      <c r="O9" s="19">
        <f>N9/L9</f>
        <v>4.1967071989670625E-3</v>
      </c>
      <c r="P9" s="3"/>
    </row>
    <row r="10" spans="1:16" x14ac:dyDescent="0.2">
      <c r="A10" s="2" t="s">
        <v>22</v>
      </c>
      <c r="B10" s="3">
        <v>-2</v>
      </c>
      <c r="C10" s="3">
        <v>-0.1</v>
      </c>
      <c r="D10" s="3">
        <v>0.2</v>
      </c>
      <c r="E10" s="3">
        <v>1</v>
      </c>
      <c r="F10" s="27"/>
      <c r="G10" s="3">
        <v>-0.1</v>
      </c>
      <c r="H10" s="3">
        <v>0.2</v>
      </c>
      <c r="I10" s="3">
        <v>1</v>
      </c>
      <c r="J10" s="3">
        <v>0.6</v>
      </c>
      <c r="K10" s="2"/>
      <c r="L10" s="2"/>
      <c r="M10" s="2"/>
      <c r="N10" s="2"/>
      <c r="O10" s="19"/>
      <c r="P10" s="2"/>
    </row>
    <row r="11" spans="1:16" x14ac:dyDescent="0.2">
      <c r="A11" s="3"/>
      <c r="B11" s="3">
        <v>2.2000000000000002</v>
      </c>
      <c r="C11" s="3">
        <v>1.1000000000000001</v>
      </c>
      <c r="D11" s="3">
        <v>-0.2</v>
      </c>
      <c r="E11" s="3">
        <v>-1</v>
      </c>
      <c r="F11" s="26"/>
      <c r="G11" s="3">
        <v>1.1000000000000001</v>
      </c>
      <c r="H11" s="3">
        <v>-0.2</v>
      </c>
      <c r="I11" s="3">
        <v>-1</v>
      </c>
      <c r="J11" s="3">
        <v>1.7</v>
      </c>
    </row>
    <row r="12" spans="1:16" x14ac:dyDescent="0.2">
      <c r="A12" s="3"/>
      <c r="B12" s="3">
        <v>3.9</v>
      </c>
      <c r="C12" s="3">
        <v>3.2</v>
      </c>
      <c r="D12" s="3">
        <v>2.1</v>
      </c>
      <c r="E12" s="3">
        <v>0.5</v>
      </c>
      <c r="F12" s="26"/>
      <c r="G12" s="3">
        <v>3.2</v>
      </c>
      <c r="H12" s="3">
        <v>2.1</v>
      </c>
      <c r="I12" s="3">
        <v>0.5</v>
      </c>
      <c r="J12" s="3">
        <v>0.4</v>
      </c>
    </row>
    <row r="13" spans="1:16" x14ac:dyDescent="0.2">
      <c r="A13" s="3"/>
      <c r="B13" s="2"/>
      <c r="C13" s="2"/>
      <c r="D13" s="2"/>
      <c r="E13" s="2"/>
      <c r="F13" s="26"/>
      <c r="G13" s="2"/>
      <c r="H13" s="2"/>
      <c r="I13" s="2"/>
      <c r="J13" s="2"/>
      <c r="K13" s="2"/>
      <c r="L13" s="2"/>
      <c r="M13" s="2"/>
      <c r="N13" s="2"/>
      <c r="O13" s="2"/>
      <c r="P13" s="2"/>
    </row>
    <row r="14" spans="1:16" x14ac:dyDescent="0.2">
      <c r="B14" s="3"/>
      <c r="C14" s="3"/>
      <c r="D14" s="3"/>
      <c r="E14" s="3"/>
      <c r="G14" s="3"/>
      <c r="H14" s="3"/>
      <c r="I14" s="3"/>
      <c r="J14" s="3"/>
    </row>
    <row r="15" spans="1:16" x14ac:dyDescent="0.2">
      <c r="B15" s="3"/>
      <c r="C15" s="3"/>
      <c r="D15" s="3"/>
      <c r="E15" s="3"/>
      <c r="G15" s="3"/>
      <c r="H15" s="3"/>
      <c r="I15" s="3"/>
      <c r="J15" s="3"/>
    </row>
    <row r="16" spans="1:16" x14ac:dyDescent="0.2">
      <c r="B16" s="2"/>
      <c r="C16" s="2"/>
      <c r="D16" s="2"/>
      <c r="E16" s="2"/>
      <c r="F16" s="3"/>
      <c r="G16" s="2"/>
      <c r="H16" s="2"/>
      <c r="I16" s="2"/>
      <c r="J16" s="2"/>
      <c r="K16" s="3"/>
    </row>
    <row r="17" spans="2:15" x14ac:dyDescent="0.2">
      <c r="B17" s="3"/>
      <c r="C17" s="3"/>
      <c r="D17" s="3"/>
      <c r="E17" s="3"/>
      <c r="F17" s="3"/>
      <c r="G17" s="3"/>
      <c r="H17" s="3"/>
      <c r="I17" s="3"/>
      <c r="J17" s="3"/>
      <c r="K17" s="3"/>
    </row>
    <row r="18" spans="2:15" x14ac:dyDescent="0.2">
      <c r="B18" s="3"/>
      <c r="C18" s="3"/>
      <c r="D18" s="3"/>
      <c r="E18" s="3"/>
      <c r="F18" s="2"/>
      <c r="G18" s="3"/>
      <c r="H18" s="3"/>
      <c r="I18" s="3"/>
      <c r="J18" s="3"/>
      <c r="K18" s="2"/>
      <c r="L18" s="2"/>
      <c r="M18" s="2"/>
      <c r="N18" s="2"/>
      <c r="O18" s="7"/>
    </row>
    <row r="19" spans="2:15" x14ac:dyDescent="0.2">
      <c r="B19" s="3"/>
      <c r="C19" s="3"/>
      <c r="D19" s="3"/>
      <c r="E19" s="3"/>
      <c r="F19" s="3"/>
      <c r="G19" s="3"/>
      <c r="H19" s="3"/>
      <c r="I19" s="3"/>
      <c r="J19" s="3"/>
    </row>
    <row r="20" spans="2:15" x14ac:dyDescent="0.2">
      <c r="B20" s="2"/>
      <c r="C20" s="2"/>
      <c r="D20" s="2"/>
      <c r="E20" s="2"/>
      <c r="F20" s="3"/>
      <c r="G20" s="2"/>
      <c r="H20" s="2"/>
      <c r="I20" s="2"/>
      <c r="J20" s="2"/>
    </row>
    <row r="21" spans="2:15" x14ac:dyDescent="0.2">
      <c r="B21" s="3"/>
      <c r="C21" s="3"/>
      <c r="D21" s="3"/>
      <c r="E21" s="3"/>
      <c r="F21" s="3"/>
      <c r="G21" s="3"/>
      <c r="H21" s="3"/>
      <c r="I21" s="3"/>
      <c r="J21" s="3"/>
      <c r="K21" s="2"/>
      <c r="L21" s="2"/>
      <c r="M21" s="2"/>
      <c r="N21" s="2"/>
      <c r="O21" s="2"/>
    </row>
    <row r="22" spans="2:15" x14ac:dyDescent="0.2">
      <c r="B22" s="2"/>
      <c r="C22" s="2"/>
      <c r="D22" s="2"/>
      <c r="E22" s="2"/>
      <c r="G22" s="2"/>
      <c r="H22" s="2"/>
      <c r="I22" s="2"/>
      <c r="J22" s="2"/>
    </row>
    <row r="23" spans="2:15" x14ac:dyDescent="0.2">
      <c r="B23" s="3"/>
      <c r="C23" s="3"/>
      <c r="D23" s="3"/>
      <c r="E23" s="3"/>
      <c r="G23" s="3"/>
      <c r="H23" s="3"/>
      <c r="I23" s="3"/>
      <c r="J23" s="3"/>
    </row>
    <row r="24" spans="2:15" x14ac:dyDescent="0.2">
      <c r="B24" s="3"/>
      <c r="C24" s="3"/>
      <c r="D24" s="3"/>
      <c r="E24" s="3"/>
      <c r="G24" s="3"/>
      <c r="H24" s="3"/>
      <c r="I24" s="3"/>
      <c r="J24" s="3"/>
    </row>
    <row r="25" spans="2:15" x14ac:dyDescent="0.2">
      <c r="B25" s="3"/>
      <c r="C25" s="3"/>
      <c r="D25" s="3"/>
      <c r="E25" s="3"/>
      <c r="G25" s="3"/>
      <c r="H25" s="3"/>
      <c r="I25" s="3"/>
      <c r="J25" s="3"/>
    </row>
    <row r="26" spans="2:15" x14ac:dyDescent="0.2">
      <c r="B26" s="2"/>
      <c r="C26" s="2"/>
      <c r="D26" s="2"/>
      <c r="E26" s="2"/>
      <c r="G26" s="2"/>
      <c r="H26" s="2"/>
      <c r="I26" s="2"/>
      <c r="J26" s="2"/>
    </row>
    <row r="27" spans="2:15" x14ac:dyDescent="0.2">
      <c r="G27" s="3"/>
      <c r="H27" s="3"/>
      <c r="I27" s="3"/>
      <c r="J27" s="3"/>
    </row>
    <row r="28" spans="2:15" x14ac:dyDescent="0.2">
      <c r="B28" s="2"/>
      <c r="C28" s="2"/>
      <c r="D28" s="2"/>
      <c r="E28" s="2"/>
      <c r="G28" s="2"/>
      <c r="H28" s="2"/>
      <c r="I28" s="2"/>
      <c r="J28" s="2"/>
    </row>
    <row r="29" spans="2:15" x14ac:dyDescent="0.2">
      <c r="B29" s="3"/>
      <c r="C29" s="3"/>
      <c r="D29" s="3"/>
      <c r="E29" s="3"/>
      <c r="G29" s="3"/>
      <c r="H29" s="3"/>
      <c r="I29" s="3"/>
      <c r="J29" s="3"/>
    </row>
    <row r="30" spans="2:15" x14ac:dyDescent="0.2">
      <c r="B30" s="3"/>
      <c r="C30" s="3"/>
      <c r="D30" s="3"/>
      <c r="E30" s="3"/>
      <c r="G30" s="3"/>
      <c r="H30" s="3"/>
      <c r="I30" s="3"/>
      <c r="J30" s="3"/>
    </row>
    <row r="31" spans="2:15" x14ac:dyDescent="0.2">
      <c r="B31" s="3"/>
      <c r="C31" s="3"/>
      <c r="D31" s="3"/>
      <c r="E31" s="3"/>
      <c r="G31" s="3"/>
      <c r="H31" s="3"/>
      <c r="I31" s="3"/>
      <c r="J31" s="3"/>
    </row>
    <row r="32" spans="2:15" x14ac:dyDescent="0.2">
      <c r="B32" s="2"/>
      <c r="C32" s="2"/>
      <c r="D32" s="2"/>
      <c r="E32" s="2"/>
      <c r="G32" s="2"/>
      <c r="H32" s="2"/>
      <c r="I32" s="2"/>
      <c r="J32" s="2"/>
    </row>
  </sheetData>
  <phoneticPr fontId="2" type="noConversion"/>
  <pageMargins left="0.75" right="0.75" top="1" bottom="1" header="0.5" footer="0.5"/>
  <pageSetup scale="54" orientation="landscape" horizontalDpi="1200"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50"/>
  <sheetViews>
    <sheetView workbookViewId="0">
      <selection activeCell="D9" sqref="D9"/>
    </sheetView>
  </sheetViews>
  <sheetFormatPr defaultRowHeight="12.75" x14ac:dyDescent="0.2"/>
  <cols>
    <col min="1" max="1" width="10.5703125" customWidth="1"/>
    <col min="2" max="2" width="20.42578125" customWidth="1"/>
    <col min="3" max="3" width="3.85546875" customWidth="1"/>
    <col min="4" max="4" width="18.5703125" customWidth="1"/>
    <col min="5" max="5" width="11.42578125" customWidth="1"/>
    <col min="6" max="6" width="14.5703125" customWidth="1"/>
    <col min="7" max="7" width="12.5703125" customWidth="1"/>
    <col min="8" max="8" width="20.5703125" bestFit="1" customWidth="1"/>
    <col min="9" max="9" width="2.42578125" customWidth="1"/>
    <col min="10" max="13" width="14.42578125" customWidth="1"/>
    <col min="14" max="14" width="11.140625" customWidth="1"/>
    <col min="15" max="15" width="14.42578125" customWidth="1"/>
    <col min="17" max="17" width="22.5703125" bestFit="1" customWidth="1"/>
    <col min="18" max="18" width="20.5703125" bestFit="1" customWidth="1"/>
  </cols>
  <sheetData>
    <row r="1" spans="1:18" ht="18" x14ac:dyDescent="0.25">
      <c r="A1" s="21" t="s">
        <v>67</v>
      </c>
    </row>
    <row r="2" spans="1:18" x14ac:dyDescent="0.2">
      <c r="A2" s="84" t="s">
        <v>129</v>
      </c>
    </row>
    <row r="3" spans="1:18" x14ac:dyDescent="0.2">
      <c r="A3" s="84" t="s">
        <v>87</v>
      </c>
    </row>
    <row r="4" spans="1:18" x14ac:dyDescent="0.2">
      <c r="G4" s="18"/>
    </row>
    <row r="5" spans="1:18" x14ac:dyDescent="0.2">
      <c r="J5" s="35"/>
    </row>
    <row r="6" spans="1:18" x14ac:dyDescent="0.2">
      <c r="A6" s="84" t="s">
        <v>89</v>
      </c>
    </row>
    <row r="7" spans="1:18" ht="112.5" customHeight="1" x14ac:dyDescent="0.2">
      <c r="A7" s="28"/>
      <c r="B7" s="100" t="str">
        <f>'weight by cst in base yr'!B7</f>
        <v>Cost Data from CR19COS as of 5/31/22  used for proration of factors</v>
      </c>
      <c r="C7" s="28"/>
      <c r="D7" s="28"/>
      <c r="E7" s="28"/>
      <c r="F7" s="93" t="s">
        <v>88</v>
      </c>
      <c r="G7" s="73" t="s">
        <v>29</v>
      </c>
      <c r="H7" s="73" t="s">
        <v>80</v>
      </c>
      <c r="I7" s="73"/>
      <c r="J7" s="85" t="s">
        <v>90</v>
      </c>
      <c r="K7" s="73" t="s">
        <v>53</v>
      </c>
      <c r="L7" s="73" t="s">
        <v>54</v>
      </c>
      <c r="M7" s="5" t="s">
        <v>55</v>
      </c>
      <c r="N7" s="5"/>
      <c r="O7" s="5"/>
      <c r="Q7" s="5"/>
      <c r="R7" s="5"/>
    </row>
    <row r="8" spans="1:18" ht="25.5" x14ac:dyDescent="0.2">
      <c r="A8" s="69" t="s">
        <v>25</v>
      </c>
      <c r="B8" s="87" t="s">
        <v>23</v>
      </c>
      <c r="C8" s="83"/>
      <c r="D8" s="98">
        <f>'weight by cst in base yr'!D8</f>
        <v>102279618.6516417</v>
      </c>
      <c r="E8" s="89">
        <f>D8/D10</f>
        <v>0.82743190098329666</v>
      </c>
      <c r="F8" s="70">
        <f>'table 6.7 Gill to cal 17&amp;19'!O8</f>
        <v>1.881298992161266E-2</v>
      </c>
      <c r="G8" s="75" t="s">
        <v>30</v>
      </c>
      <c r="H8" s="29">
        <f>F8*E8</f>
        <v>1.5566468014019565E-2</v>
      </c>
      <c r="I8" s="28"/>
      <c r="J8" s="28"/>
      <c r="K8" s="28"/>
      <c r="L8" s="28"/>
    </row>
    <row r="9" spans="1:18" ht="13.5" thickBot="1" x14ac:dyDescent="0.25">
      <c r="A9" s="28"/>
      <c r="B9" s="83" t="s">
        <v>24</v>
      </c>
      <c r="C9" s="83"/>
      <c r="D9" s="96">
        <f>'weight by cst in base yr'!D9</f>
        <v>21331301.509999998</v>
      </c>
      <c r="E9" s="91">
        <f>D9/D10</f>
        <v>0.17256809901670336</v>
      </c>
      <c r="F9" s="76">
        <f>'table 6.7 Gill to cal 17&amp;19'!O15</f>
        <v>8.4131806496844097E-3</v>
      </c>
      <c r="G9" s="77" t="s">
        <v>31</v>
      </c>
      <c r="H9" s="30">
        <f>F9*E9</f>
        <v>1.4518465914001518E-3</v>
      </c>
      <c r="I9" s="28"/>
      <c r="J9" s="28"/>
      <c r="K9" s="28"/>
      <c r="L9" s="28"/>
    </row>
    <row r="10" spans="1:18" ht="13.5" thickBot="1" x14ac:dyDescent="0.25">
      <c r="A10" s="28"/>
      <c r="B10" s="83"/>
      <c r="C10" s="83"/>
      <c r="D10" s="98">
        <f>D9+D8</f>
        <v>123610920.16164169</v>
      </c>
      <c r="E10" s="92">
        <f>E9+E8</f>
        <v>1</v>
      </c>
      <c r="F10" s="28"/>
      <c r="G10" s="28"/>
      <c r="H10" s="30">
        <f>SUM(H8:H9)</f>
        <v>1.7018314605419717E-2</v>
      </c>
      <c r="I10" s="29"/>
      <c r="J10" s="101">
        <f>10/12</f>
        <v>0.83333333333333337</v>
      </c>
      <c r="K10" s="29">
        <f>0.01</f>
        <v>0.01</v>
      </c>
      <c r="L10" s="29">
        <f>K10*J10</f>
        <v>8.3333333333333332E-3</v>
      </c>
      <c r="M10" s="33">
        <f>L10+H10</f>
        <v>2.5351647938753052E-2</v>
      </c>
      <c r="N10" s="19"/>
      <c r="O10" s="8"/>
      <c r="Q10" s="19"/>
      <c r="R10" s="19"/>
    </row>
    <row r="11" spans="1:18" x14ac:dyDescent="0.2">
      <c r="A11" s="28"/>
      <c r="B11" s="28"/>
      <c r="C11" s="28"/>
      <c r="D11" s="74"/>
      <c r="E11" s="70"/>
      <c r="F11" s="28"/>
      <c r="G11" s="28"/>
      <c r="H11" s="30"/>
      <c r="I11" s="29"/>
      <c r="J11" s="78"/>
      <c r="K11" s="29"/>
      <c r="L11" s="29"/>
      <c r="M11" s="39"/>
      <c r="N11" s="19"/>
      <c r="O11" s="8"/>
      <c r="Q11" s="19"/>
      <c r="R11" s="19"/>
    </row>
    <row r="12" spans="1:18" x14ac:dyDescent="0.2">
      <c r="Q12" s="19"/>
      <c r="R12" s="19"/>
    </row>
    <row r="13" spans="1:18" x14ac:dyDescent="0.2">
      <c r="Q13" s="19"/>
      <c r="R13" s="19"/>
    </row>
    <row r="14" spans="1:18" x14ac:dyDescent="0.2">
      <c r="Q14" s="19"/>
      <c r="R14" s="19"/>
    </row>
    <row r="15" spans="1:18" x14ac:dyDescent="0.2">
      <c r="Q15" s="19"/>
      <c r="R15" s="19"/>
    </row>
    <row r="16" spans="1:18" x14ac:dyDescent="0.2">
      <c r="Q16" s="19"/>
      <c r="R16" s="19"/>
    </row>
    <row r="17" spans="16:18" x14ac:dyDescent="0.2">
      <c r="Q17" s="19"/>
      <c r="R17" s="19"/>
    </row>
    <row r="18" spans="16:18" x14ac:dyDescent="0.2">
      <c r="Q18" s="19"/>
      <c r="R18" s="19"/>
    </row>
    <row r="19" spans="16:18" x14ac:dyDescent="0.2">
      <c r="Q19" s="19"/>
      <c r="R19" s="19"/>
    </row>
    <row r="20" spans="16:18" x14ac:dyDescent="0.2">
      <c r="Q20" s="19"/>
      <c r="R20" s="19"/>
    </row>
    <row r="21" spans="16:18" x14ac:dyDescent="0.2">
      <c r="Q21" s="19"/>
      <c r="R21" s="19"/>
    </row>
    <row r="22" spans="16:18" x14ac:dyDescent="0.2">
      <c r="Q22" s="19"/>
      <c r="R22" s="19"/>
    </row>
    <row r="23" spans="16:18" x14ac:dyDescent="0.2">
      <c r="Q23" s="19"/>
      <c r="R23" s="19"/>
    </row>
    <row r="24" spans="16:18" x14ac:dyDescent="0.2">
      <c r="Q24" s="19"/>
      <c r="R24" s="19"/>
    </row>
    <row r="25" spans="16:18" x14ac:dyDescent="0.2">
      <c r="Q25" s="19"/>
      <c r="R25" s="19"/>
    </row>
    <row r="26" spans="16:18" x14ac:dyDescent="0.2">
      <c r="Q26" s="19"/>
      <c r="R26" s="19"/>
    </row>
    <row r="27" spans="16:18" x14ac:dyDescent="0.2">
      <c r="Q27" s="19"/>
      <c r="R27" s="19"/>
    </row>
    <row r="28" spans="16:18" x14ac:dyDescent="0.2">
      <c r="Q28" s="19"/>
      <c r="R28" s="19"/>
    </row>
    <row r="29" spans="16:18" x14ac:dyDescent="0.2">
      <c r="Q29" s="36"/>
      <c r="R29" s="19"/>
    </row>
    <row r="30" spans="16:18" x14ac:dyDescent="0.2">
      <c r="P30" s="37"/>
      <c r="Q30" s="19"/>
      <c r="R30" s="29"/>
    </row>
    <row r="31" spans="16:18" x14ac:dyDescent="0.2">
      <c r="Q31" s="19"/>
      <c r="R31" s="19"/>
    </row>
    <row r="33" spans="17:17" x14ac:dyDescent="0.2">
      <c r="Q33" s="19"/>
    </row>
    <row r="49" spans="5:7" x14ac:dyDescent="0.2">
      <c r="E49" s="7"/>
      <c r="F49" s="7"/>
      <c r="G49" s="7"/>
    </row>
    <row r="50" spans="5:7" x14ac:dyDescent="0.2">
      <c r="E50" s="7"/>
      <c r="F50" s="7"/>
      <c r="G50" s="7"/>
    </row>
  </sheetData>
  <phoneticPr fontId="2" type="noConversion"/>
  <pageMargins left="0.27" right="0.26" top="0.25" bottom="1" header="0.17" footer="0.5"/>
  <pageSetup scale="78" orientation="landscape"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R50"/>
  <sheetViews>
    <sheetView workbookViewId="0">
      <selection activeCell="B7" sqref="B7"/>
    </sheetView>
  </sheetViews>
  <sheetFormatPr defaultRowHeight="12.75" x14ac:dyDescent="0.2"/>
  <cols>
    <col min="1" max="1" width="10.5703125" customWidth="1"/>
    <col min="2" max="2" width="20.42578125" customWidth="1"/>
    <col min="3" max="3" width="3.85546875" customWidth="1"/>
    <col min="4" max="4" width="18.5703125" customWidth="1"/>
    <col min="5" max="5" width="11.42578125" customWidth="1"/>
    <col min="6" max="6" width="14.5703125" customWidth="1"/>
    <col min="7" max="7" width="12.5703125" customWidth="1"/>
    <col min="8" max="8" width="20.5703125" bestFit="1" customWidth="1"/>
    <col min="9" max="9" width="2.42578125" customWidth="1"/>
    <col min="10" max="10" width="11" customWidth="1"/>
    <col min="11" max="13" width="14.42578125" customWidth="1"/>
    <col min="14" max="14" width="11.140625" customWidth="1"/>
    <col min="15" max="15" width="14.42578125" customWidth="1"/>
    <col min="17" max="17" width="22.5703125" bestFit="1" customWidth="1"/>
    <col min="18" max="18" width="20.5703125" bestFit="1" customWidth="1"/>
  </cols>
  <sheetData>
    <row r="1" spans="1:18" ht="18" x14ac:dyDescent="0.25">
      <c r="A1" s="21" t="s">
        <v>68</v>
      </c>
    </row>
    <row r="2" spans="1:18" x14ac:dyDescent="0.2">
      <c r="A2" s="4" t="str">
        <f>'weight by cst Gill 2-28 ye'!A2</f>
        <v>Factors from Global Insight web page - Q1 2022 publication</v>
      </c>
      <c r="H2" t="s">
        <v>77</v>
      </c>
    </row>
    <row r="3" spans="1:18" x14ac:dyDescent="0.2">
      <c r="A3" s="4" t="str">
        <f>'weight by cst Gill 2-28 ye'!A3</f>
        <v>From fiscal 2019 to calendar year 2019 for Nursing</v>
      </c>
    </row>
    <row r="4" spans="1:18" x14ac:dyDescent="0.2">
      <c r="G4" s="18"/>
    </row>
    <row r="5" spans="1:18" x14ac:dyDescent="0.2">
      <c r="J5" s="35"/>
    </row>
    <row r="6" spans="1:18" x14ac:dyDescent="0.2">
      <c r="A6" s="4" t="s">
        <v>91</v>
      </c>
    </row>
    <row r="7" spans="1:18" ht="118.5" customHeight="1" x14ac:dyDescent="0.2">
      <c r="B7" s="79" t="str">
        <f>'weight by cst Gill 2-28 ye'!B7</f>
        <v>Cost Data from CR19COS as of 5/31/22  used for proration of factors</v>
      </c>
      <c r="D7" s="83"/>
      <c r="F7" s="93" t="s">
        <v>92</v>
      </c>
      <c r="G7" s="5" t="s">
        <v>29</v>
      </c>
      <c r="H7" s="5" t="s">
        <v>80</v>
      </c>
      <c r="I7" s="5"/>
      <c r="J7" s="94" t="s">
        <v>90</v>
      </c>
      <c r="K7" s="5" t="s">
        <v>53</v>
      </c>
      <c r="L7" s="5" t="s">
        <v>54</v>
      </c>
      <c r="M7" s="5" t="s">
        <v>55</v>
      </c>
      <c r="N7" s="5"/>
      <c r="O7" s="5"/>
      <c r="Q7" s="5"/>
      <c r="R7" s="5"/>
    </row>
    <row r="8" spans="1:18" ht="25.5" x14ac:dyDescent="0.2">
      <c r="A8" s="16" t="s">
        <v>25</v>
      </c>
      <c r="B8" s="17" t="s">
        <v>23</v>
      </c>
      <c r="D8" s="98">
        <f>'weight by cst in base yr'!D8</f>
        <v>102279618.6516417</v>
      </c>
      <c r="E8" s="19">
        <f>D8/D10</f>
        <v>0.82743190098329666</v>
      </c>
      <c r="F8" s="7">
        <f>'table 6.7 Grbo to cal 17&amp;19'!O8</f>
        <v>1.1563264398487989E-2</v>
      </c>
      <c r="G8" s="10" t="s">
        <v>30</v>
      </c>
      <c r="H8" s="8">
        <f>F8*E8</f>
        <v>9.5678138428133934E-3</v>
      </c>
    </row>
    <row r="9" spans="1:18" ht="13.5" thickBot="1" x14ac:dyDescent="0.25">
      <c r="B9" t="s">
        <v>24</v>
      </c>
      <c r="D9" s="96">
        <f>'weight by cst in base yr'!D9</f>
        <v>21331301.509999998</v>
      </c>
      <c r="E9" s="20">
        <f>D9/D10</f>
        <v>0.17256809901670336</v>
      </c>
      <c r="F9" s="12">
        <f>'table 6.7 Grbo to cal 17&amp;19'!O15</f>
        <v>5.358807082944941E-3</v>
      </c>
      <c r="G9" s="11" t="s">
        <v>31</v>
      </c>
      <c r="H9" s="15">
        <f>F9*E9</f>
        <v>9.2475915130105387E-4</v>
      </c>
    </row>
    <row r="10" spans="1:18" ht="13.5" thickBot="1" x14ac:dyDescent="0.25">
      <c r="D10" s="98">
        <f>D9+D8</f>
        <v>123610920.16164169</v>
      </c>
      <c r="E10" s="7">
        <f>E9+E8</f>
        <v>1</v>
      </c>
      <c r="H10" s="30">
        <f>SUM(H8:H9)</f>
        <v>1.0492572994114447E-2</v>
      </c>
      <c r="I10" s="8"/>
      <c r="J10" s="32">
        <f>7/12</f>
        <v>0.58333333333333337</v>
      </c>
      <c r="K10" s="8">
        <f>0.01</f>
        <v>0.01</v>
      </c>
      <c r="L10" s="8">
        <f>K10*J10</f>
        <v>5.8333333333333336E-3</v>
      </c>
      <c r="M10" s="33">
        <f>L10+H10</f>
        <v>1.6325906327447782E-2</v>
      </c>
      <c r="N10" s="19"/>
      <c r="O10" s="8"/>
      <c r="Q10" s="19"/>
      <c r="R10" s="19"/>
    </row>
    <row r="11" spans="1:18" x14ac:dyDescent="0.2">
      <c r="D11" s="98"/>
      <c r="E11" s="7"/>
      <c r="H11" s="30"/>
      <c r="I11" s="8"/>
      <c r="J11" s="32"/>
      <c r="K11" s="8"/>
      <c r="L11" s="8"/>
      <c r="M11" s="39"/>
      <c r="N11" s="19"/>
      <c r="O11" s="8"/>
      <c r="Q11" s="19"/>
      <c r="R11" s="19"/>
    </row>
    <row r="12" spans="1:18" x14ac:dyDescent="0.2">
      <c r="Q12" s="19"/>
      <c r="R12" s="19"/>
    </row>
    <row r="13" spans="1:18" x14ac:dyDescent="0.2">
      <c r="Q13" s="19"/>
      <c r="R13" s="19"/>
    </row>
    <row r="14" spans="1:18" x14ac:dyDescent="0.2">
      <c r="Q14" s="19"/>
      <c r="R14" s="19"/>
    </row>
    <row r="15" spans="1:18" x14ac:dyDescent="0.2">
      <c r="Q15" s="19"/>
      <c r="R15" s="19"/>
    </row>
    <row r="16" spans="1:18" x14ac:dyDescent="0.2">
      <c r="Q16" s="19"/>
      <c r="R16" s="19"/>
    </row>
    <row r="17" spans="17:18" x14ac:dyDescent="0.2">
      <c r="Q17" s="19"/>
      <c r="R17" s="19"/>
    </row>
    <row r="18" spans="17:18" x14ac:dyDescent="0.2">
      <c r="Q18" s="19"/>
      <c r="R18" s="19"/>
    </row>
    <row r="19" spans="17:18" x14ac:dyDescent="0.2">
      <c r="Q19" s="19"/>
      <c r="R19" s="19"/>
    </row>
    <row r="20" spans="17:18" x14ac:dyDescent="0.2">
      <c r="Q20" s="19"/>
      <c r="R20" s="19"/>
    </row>
    <row r="21" spans="17:18" x14ac:dyDescent="0.2">
      <c r="Q21" s="19"/>
      <c r="R21" s="19"/>
    </row>
    <row r="22" spans="17:18" x14ac:dyDescent="0.2">
      <c r="Q22" s="19"/>
      <c r="R22" s="19"/>
    </row>
    <row r="23" spans="17:18" x14ac:dyDescent="0.2">
      <c r="Q23" s="19"/>
      <c r="R23" s="19"/>
    </row>
    <row r="24" spans="17:18" x14ac:dyDescent="0.2">
      <c r="Q24" s="19"/>
      <c r="R24" s="19"/>
    </row>
    <row r="25" spans="17:18" x14ac:dyDescent="0.2">
      <c r="Q25" s="19"/>
      <c r="R25" s="19"/>
    </row>
    <row r="26" spans="17:18" x14ac:dyDescent="0.2">
      <c r="Q26" s="19"/>
      <c r="R26" s="19"/>
    </row>
    <row r="27" spans="17:18" x14ac:dyDescent="0.2">
      <c r="Q27" s="19"/>
      <c r="R27" s="19"/>
    </row>
    <row r="28" spans="17:18" x14ac:dyDescent="0.2">
      <c r="Q28" s="19"/>
      <c r="R28" s="19"/>
    </row>
    <row r="29" spans="17:18" x14ac:dyDescent="0.2">
      <c r="Q29" s="36"/>
      <c r="R29" s="19"/>
    </row>
    <row r="30" spans="17:18" x14ac:dyDescent="0.2">
      <c r="Q30" s="19"/>
      <c r="R30" s="29"/>
    </row>
    <row r="31" spans="17:18" x14ac:dyDescent="0.2">
      <c r="Q31" s="19"/>
      <c r="R31" s="19"/>
    </row>
    <row r="33" spans="5:17" x14ac:dyDescent="0.2">
      <c r="Q33" s="19"/>
    </row>
    <row r="45" spans="5:17" x14ac:dyDescent="0.2">
      <c r="E45" s="5"/>
      <c r="F45" s="5"/>
      <c r="G45" s="13"/>
    </row>
    <row r="46" spans="5:17" x14ac:dyDescent="0.2">
      <c r="E46" s="7"/>
      <c r="F46" s="7"/>
      <c r="G46" s="7"/>
    </row>
    <row r="47" spans="5:17" x14ac:dyDescent="0.2">
      <c r="E47" s="7"/>
      <c r="F47" s="7"/>
      <c r="G47" s="7"/>
    </row>
    <row r="48" spans="5:17" x14ac:dyDescent="0.2">
      <c r="E48" s="7"/>
      <c r="F48" s="7"/>
      <c r="G48" s="7"/>
    </row>
    <row r="49" spans="5:7" x14ac:dyDescent="0.2">
      <c r="E49" s="7"/>
      <c r="F49" s="7"/>
      <c r="G49" s="7"/>
    </row>
    <row r="50" spans="5:7" x14ac:dyDescent="0.2">
      <c r="E50" s="7"/>
      <c r="F50" s="7"/>
      <c r="G50" s="7"/>
    </row>
  </sheetData>
  <phoneticPr fontId="2" type="noConversion"/>
  <pageMargins left="0.27" right="0.26" top="0.25" bottom="1" header="0.17" footer="0.5"/>
  <pageSetup scale="79"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50"/>
  <sheetViews>
    <sheetView workbookViewId="0">
      <selection activeCell="K19" sqref="K19"/>
    </sheetView>
  </sheetViews>
  <sheetFormatPr defaultRowHeight="12.75" x14ac:dyDescent="0.2"/>
  <cols>
    <col min="1" max="1" width="10.5703125" customWidth="1"/>
    <col min="2" max="2" width="20.42578125" customWidth="1"/>
    <col min="3" max="3" width="3.85546875" customWidth="1"/>
    <col min="4" max="4" width="18.5703125" customWidth="1"/>
    <col min="5" max="5" width="11.42578125" customWidth="1"/>
    <col min="6" max="6" width="14.5703125" customWidth="1"/>
    <col min="7" max="7" width="12.5703125" customWidth="1"/>
    <col min="8" max="8" width="20.5703125" bestFit="1" customWidth="1"/>
    <col min="9" max="9" width="2.42578125" customWidth="1"/>
    <col min="10" max="10" width="11" customWidth="1"/>
    <col min="11" max="13" width="14.42578125" customWidth="1"/>
    <col min="14" max="14" width="11.140625" customWidth="1"/>
    <col min="15" max="15" width="14.42578125" customWidth="1"/>
    <col min="17" max="17" width="22.5703125" bestFit="1" customWidth="1"/>
    <col min="18" max="18" width="20.5703125" bestFit="1" customWidth="1"/>
  </cols>
  <sheetData>
    <row r="1" spans="1:18" ht="18" x14ac:dyDescent="0.25">
      <c r="A1" s="82" t="s">
        <v>71</v>
      </c>
      <c r="B1" s="83"/>
      <c r="C1" s="83"/>
      <c r="D1" s="83"/>
      <c r="E1" s="83"/>
      <c r="F1" s="83"/>
      <c r="G1" s="83"/>
      <c r="H1" s="83"/>
      <c r="I1" s="83"/>
      <c r="J1" s="83"/>
      <c r="K1" s="83"/>
      <c r="L1" s="83"/>
      <c r="M1" s="83"/>
      <c r="N1" s="83"/>
      <c r="O1" s="71"/>
      <c r="P1" s="71"/>
    </row>
    <row r="2" spans="1:18" x14ac:dyDescent="0.2">
      <c r="A2" s="84" t="s">
        <v>129</v>
      </c>
      <c r="B2" s="83"/>
      <c r="C2" s="83"/>
      <c r="D2" s="83"/>
      <c r="E2" s="83"/>
      <c r="F2" s="83"/>
      <c r="G2" s="83"/>
      <c r="H2" s="83"/>
      <c r="I2" s="83"/>
      <c r="J2" s="83"/>
      <c r="K2" s="83"/>
      <c r="L2" s="83"/>
      <c r="M2" s="83"/>
      <c r="N2" s="83"/>
      <c r="O2" s="71"/>
      <c r="P2" s="71"/>
    </row>
    <row r="3" spans="1:18" x14ac:dyDescent="0.2">
      <c r="A3" s="84" t="str">
        <f>'weight by cst Greensboro ye'!A3</f>
        <v>From fiscal 2019 to calendar year 2019 for Nursing</v>
      </c>
      <c r="B3" s="83"/>
      <c r="C3" s="83"/>
      <c r="D3" s="83"/>
      <c r="E3" s="83"/>
      <c r="F3" s="83"/>
      <c r="G3" s="83"/>
      <c r="H3" s="83"/>
      <c r="I3" s="83"/>
      <c r="J3" s="83"/>
      <c r="K3" s="83"/>
      <c r="L3" s="83"/>
      <c r="M3" s="83"/>
      <c r="N3" s="83"/>
      <c r="O3" s="71"/>
      <c r="P3" s="71"/>
    </row>
    <row r="4" spans="1:18" x14ac:dyDescent="0.2">
      <c r="A4" s="83"/>
      <c r="B4" s="83"/>
      <c r="C4" s="83"/>
      <c r="D4" s="83"/>
      <c r="E4" s="83"/>
      <c r="F4" s="83"/>
      <c r="G4" s="102"/>
      <c r="H4" s="83"/>
      <c r="I4" s="83"/>
      <c r="J4" s="83"/>
      <c r="K4" s="83"/>
      <c r="L4" s="83"/>
      <c r="M4" s="83"/>
      <c r="N4" s="83"/>
      <c r="O4" s="71"/>
      <c r="P4" s="71"/>
    </row>
    <row r="5" spans="1:18" x14ac:dyDescent="0.2">
      <c r="A5" s="83"/>
      <c r="B5" s="83"/>
      <c r="C5" s="83"/>
      <c r="D5" s="83"/>
      <c r="E5" s="83"/>
      <c r="F5" s="83"/>
      <c r="G5" s="83"/>
      <c r="H5" s="83"/>
      <c r="I5" s="83"/>
      <c r="J5" s="103"/>
      <c r="K5" s="83"/>
      <c r="L5" s="83"/>
      <c r="M5" s="83"/>
      <c r="N5" s="83"/>
      <c r="O5" s="71"/>
      <c r="P5" s="71"/>
    </row>
    <row r="6" spans="1:18" x14ac:dyDescent="0.2">
      <c r="A6" s="84" t="s">
        <v>93</v>
      </c>
      <c r="B6" s="83"/>
      <c r="C6" s="83"/>
      <c r="D6" s="83"/>
      <c r="E6" s="83"/>
      <c r="F6" s="83"/>
      <c r="G6" s="83"/>
      <c r="H6" s="83"/>
      <c r="I6" s="83"/>
      <c r="J6" s="83"/>
      <c r="K6" s="83"/>
      <c r="L6" s="83"/>
      <c r="M6" s="83"/>
      <c r="N6" s="83"/>
      <c r="O6" s="71"/>
      <c r="P6" s="71"/>
    </row>
    <row r="7" spans="1:18" ht="118.5" customHeight="1" x14ac:dyDescent="0.2">
      <c r="A7" s="83"/>
      <c r="B7" s="100" t="str">
        <f>'weight by cst Greensboro ye'!B7</f>
        <v>Cost Data from CR19COS as of 5/31/22  used for proration of factors</v>
      </c>
      <c r="C7" s="83"/>
      <c r="D7" s="83"/>
      <c r="E7" s="83"/>
      <c r="F7" s="93" t="s">
        <v>94</v>
      </c>
      <c r="G7" s="94" t="s">
        <v>29</v>
      </c>
      <c r="H7" s="94" t="s">
        <v>80</v>
      </c>
      <c r="I7" s="94"/>
      <c r="J7" s="85" t="s">
        <v>90</v>
      </c>
      <c r="K7" s="94" t="s">
        <v>53</v>
      </c>
      <c r="L7" s="94" t="s">
        <v>54</v>
      </c>
      <c r="M7" s="94" t="s">
        <v>55</v>
      </c>
      <c r="N7" s="94"/>
      <c r="O7" s="72"/>
      <c r="P7" s="71"/>
      <c r="Q7" s="5"/>
      <c r="R7" s="5"/>
    </row>
    <row r="8" spans="1:18" ht="25.5" x14ac:dyDescent="0.2">
      <c r="A8" s="86" t="s">
        <v>25</v>
      </c>
      <c r="B8" s="87" t="s">
        <v>23</v>
      </c>
      <c r="C8" s="83"/>
      <c r="D8" s="98">
        <f>'weight by cst in base yr'!D8</f>
        <v>102279618.6516417</v>
      </c>
      <c r="E8" s="89">
        <f>D8/D10</f>
        <v>0.82743190098329666</v>
      </c>
      <c r="F8" s="92">
        <f>'table 6.7 9-30 ye to cal17&amp;19'!O8</f>
        <v>5.3038674033149217E-3</v>
      </c>
      <c r="G8" s="104" t="s">
        <v>30</v>
      </c>
      <c r="H8" s="105">
        <f>F8*E8</f>
        <v>4.3885890880882069E-3</v>
      </c>
      <c r="I8" s="83"/>
      <c r="J8" s="83"/>
      <c r="K8" s="83"/>
      <c r="L8" s="83"/>
      <c r="M8" s="83"/>
      <c r="N8" s="83"/>
      <c r="O8" s="71"/>
      <c r="P8" s="71"/>
    </row>
    <row r="9" spans="1:18" ht="13.5" thickBot="1" x14ac:dyDescent="0.25">
      <c r="A9" s="83"/>
      <c r="B9" s="83" t="s">
        <v>24</v>
      </c>
      <c r="C9" s="83"/>
      <c r="D9" s="96">
        <f>'weight by cst in base yr'!D9</f>
        <v>21331301.509999998</v>
      </c>
      <c r="E9" s="91">
        <f>D9/D10</f>
        <v>0.17256809901670336</v>
      </c>
      <c r="F9" s="106">
        <f>'table 6.7 9-30 ye to cal17&amp;19'!O15</f>
        <v>2.32288037166081E-3</v>
      </c>
      <c r="G9" s="107" t="s">
        <v>31</v>
      </c>
      <c r="H9" s="108">
        <f>F9*E9</f>
        <v>4.0085504998071936E-4</v>
      </c>
      <c r="I9" s="83"/>
      <c r="J9" s="83"/>
      <c r="K9" s="83"/>
      <c r="L9" s="83"/>
      <c r="M9" s="83"/>
      <c r="N9" s="83"/>
      <c r="O9" s="71"/>
      <c r="P9" s="71"/>
    </row>
    <row r="10" spans="1:18" ht="13.5" thickBot="1" x14ac:dyDescent="0.25">
      <c r="A10" s="83"/>
      <c r="B10" s="83"/>
      <c r="C10" s="83"/>
      <c r="D10" s="98">
        <f>D9+D8</f>
        <v>123610920.16164169</v>
      </c>
      <c r="E10" s="92">
        <f>E9+E8</f>
        <v>1</v>
      </c>
      <c r="F10" s="83"/>
      <c r="G10" s="83"/>
      <c r="H10" s="108">
        <f>SUM(H8:H9)</f>
        <v>4.7894441380689264E-3</v>
      </c>
      <c r="I10" s="105"/>
      <c r="J10" s="101">
        <f>3/12</f>
        <v>0.25</v>
      </c>
      <c r="K10" s="105">
        <f>0.01</f>
        <v>0.01</v>
      </c>
      <c r="L10" s="105">
        <f>K10*J10</f>
        <v>2.5000000000000001E-3</v>
      </c>
      <c r="M10" s="109">
        <f>L10+H10</f>
        <v>7.2894441380689269E-3</v>
      </c>
      <c r="N10" s="89"/>
      <c r="O10" s="80"/>
      <c r="P10" s="71"/>
      <c r="Q10" s="19"/>
      <c r="R10" s="19"/>
    </row>
    <row r="11" spans="1:18" x14ac:dyDescent="0.2">
      <c r="A11" s="83"/>
      <c r="B11" s="83"/>
      <c r="C11" s="83"/>
      <c r="D11" s="98"/>
      <c r="E11" s="92"/>
      <c r="F11" s="83"/>
      <c r="G11" s="83"/>
      <c r="H11" s="108"/>
      <c r="I11" s="105"/>
      <c r="J11" s="101"/>
      <c r="K11" s="105"/>
      <c r="L11" s="105"/>
      <c r="M11" s="108"/>
      <c r="N11" s="89"/>
      <c r="O11" s="80"/>
      <c r="P11" s="71"/>
      <c r="Q11" s="19"/>
      <c r="R11" s="19"/>
    </row>
    <row r="12" spans="1:18" x14ac:dyDescent="0.2">
      <c r="D12" s="31"/>
      <c r="E12" s="7"/>
      <c r="H12" s="30"/>
      <c r="I12" s="8"/>
      <c r="J12" s="32"/>
      <c r="K12" s="8"/>
      <c r="L12" s="8"/>
      <c r="M12" s="39"/>
      <c r="N12" s="19"/>
      <c r="O12" s="8"/>
      <c r="Q12" s="19"/>
      <c r="R12" s="19"/>
    </row>
    <row r="13" spans="1:18" x14ac:dyDescent="0.2">
      <c r="Q13" s="19"/>
      <c r="R13" s="19"/>
    </row>
    <row r="14" spans="1:18" x14ac:dyDescent="0.2">
      <c r="Q14" s="19"/>
      <c r="R14" s="19"/>
    </row>
    <row r="15" spans="1:18" x14ac:dyDescent="0.2">
      <c r="Q15" s="19"/>
      <c r="R15" s="19"/>
    </row>
    <row r="16" spans="1:18" x14ac:dyDescent="0.2">
      <c r="Q16" s="19"/>
      <c r="R16" s="19"/>
    </row>
    <row r="17" spans="17:18" x14ac:dyDescent="0.2">
      <c r="Q17" s="19"/>
      <c r="R17" s="19"/>
    </row>
    <row r="18" spans="17:18" x14ac:dyDescent="0.2">
      <c r="Q18" s="19"/>
      <c r="R18" s="19"/>
    </row>
    <row r="19" spans="17:18" x14ac:dyDescent="0.2">
      <c r="Q19" s="19"/>
      <c r="R19" s="19"/>
    </row>
    <row r="20" spans="17:18" x14ac:dyDescent="0.2">
      <c r="Q20" s="19"/>
      <c r="R20" s="19"/>
    </row>
    <row r="21" spans="17:18" x14ac:dyDescent="0.2">
      <c r="Q21" s="19"/>
      <c r="R21" s="19"/>
    </row>
    <row r="22" spans="17:18" x14ac:dyDescent="0.2">
      <c r="Q22" s="19"/>
      <c r="R22" s="19"/>
    </row>
    <row r="23" spans="17:18" x14ac:dyDescent="0.2">
      <c r="Q23" s="19"/>
      <c r="R23" s="19"/>
    </row>
    <row r="24" spans="17:18" x14ac:dyDescent="0.2">
      <c r="Q24" s="19"/>
      <c r="R24" s="19"/>
    </row>
    <row r="25" spans="17:18" x14ac:dyDescent="0.2">
      <c r="Q25" s="19"/>
      <c r="R25" s="19"/>
    </row>
    <row r="26" spans="17:18" x14ac:dyDescent="0.2">
      <c r="Q26" s="19"/>
      <c r="R26" s="19"/>
    </row>
    <row r="27" spans="17:18" x14ac:dyDescent="0.2">
      <c r="Q27" s="19"/>
      <c r="R27" s="19"/>
    </row>
    <row r="28" spans="17:18" x14ac:dyDescent="0.2">
      <c r="Q28" s="19"/>
      <c r="R28" s="19"/>
    </row>
    <row r="29" spans="17:18" x14ac:dyDescent="0.2">
      <c r="Q29" s="36"/>
      <c r="R29" s="19"/>
    </row>
    <row r="30" spans="17:18" x14ac:dyDescent="0.2">
      <c r="Q30" s="19"/>
      <c r="R30" s="29"/>
    </row>
    <row r="31" spans="17:18" x14ac:dyDescent="0.2">
      <c r="Q31" s="19"/>
      <c r="R31" s="19"/>
    </row>
    <row r="33" spans="5:17" x14ac:dyDescent="0.2">
      <c r="Q33" s="19"/>
    </row>
    <row r="42" spans="5:17" x14ac:dyDescent="0.2">
      <c r="G42" s="18"/>
    </row>
    <row r="45" spans="5:17" x14ac:dyDescent="0.2">
      <c r="E45" s="5"/>
      <c r="F45" s="5"/>
      <c r="G45" s="13"/>
    </row>
    <row r="46" spans="5:17" x14ac:dyDescent="0.2">
      <c r="E46" s="7"/>
      <c r="F46" s="7"/>
      <c r="G46" s="7"/>
    </row>
    <row r="47" spans="5:17" x14ac:dyDescent="0.2">
      <c r="E47" s="7"/>
      <c r="F47" s="7"/>
      <c r="G47" s="7"/>
    </row>
    <row r="48" spans="5:17" x14ac:dyDescent="0.2">
      <c r="E48" s="7"/>
      <c r="F48" s="7"/>
      <c r="G48" s="7"/>
    </row>
    <row r="49" spans="5:7" x14ac:dyDescent="0.2">
      <c r="E49" s="7"/>
      <c r="F49" s="7"/>
      <c r="G49" s="7"/>
    </row>
    <row r="50" spans="5:7" x14ac:dyDescent="0.2">
      <c r="E50" s="7"/>
      <c r="F50" s="7"/>
      <c r="G50" s="7"/>
    </row>
  </sheetData>
  <phoneticPr fontId="2" type="noConversion"/>
  <pageMargins left="0.27" right="0.26" top="0.25" bottom="1" header="0.17" footer="0.5"/>
  <pageSetup scale="66" orientation="landscape"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R52"/>
  <sheetViews>
    <sheetView workbookViewId="0">
      <pane xSplit="1" ySplit="7" topLeftCell="B8" activePane="bottomRight" state="frozen"/>
      <selection activeCell="K43" sqref="K43"/>
      <selection pane="topRight" activeCell="K43" sqref="K43"/>
      <selection pane="bottomLeft" activeCell="K43" sqref="K43"/>
      <selection pane="bottomRight" activeCell="G44" sqref="G44:J44"/>
    </sheetView>
  </sheetViews>
  <sheetFormatPr defaultRowHeight="12.75" x14ac:dyDescent="0.2"/>
  <cols>
    <col min="1" max="1" width="20.42578125" customWidth="1"/>
    <col min="6" max="6" width="4.42578125" customWidth="1"/>
    <col min="14" max="14" width="10.42578125" customWidth="1"/>
    <col min="15" max="16" width="13.42578125" customWidth="1"/>
    <col min="17" max="18" width="15.42578125" customWidth="1"/>
  </cols>
  <sheetData>
    <row r="1" spans="1:18" x14ac:dyDescent="0.2">
      <c r="A1" s="83" t="s">
        <v>0</v>
      </c>
      <c r="B1" s="83"/>
      <c r="C1" s="83"/>
      <c r="D1" s="84" t="s">
        <v>17</v>
      </c>
      <c r="E1" s="83"/>
      <c r="F1" s="83"/>
      <c r="G1" s="83"/>
      <c r="H1" s="83"/>
      <c r="I1" s="83"/>
      <c r="J1" s="83"/>
      <c r="K1" s="83"/>
      <c r="L1" s="83"/>
      <c r="M1" s="83"/>
      <c r="N1" s="83"/>
      <c r="O1" s="83"/>
    </row>
    <row r="2" spans="1:18" x14ac:dyDescent="0.2">
      <c r="A2" s="83" t="s">
        <v>1</v>
      </c>
      <c r="B2" s="83"/>
      <c r="C2" s="83"/>
      <c r="D2" s="84" t="s">
        <v>131</v>
      </c>
      <c r="E2" s="83"/>
      <c r="F2" s="83"/>
      <c r="G2" s="83"/>
      <c r="H2" s="83"/>
      <c r="I2" s="83"/>
      <c r="J2" s="83"/>
      <c r="K2" s="83"/>
      <c r="L2" s="83"/>
      <c r="M2" s="83"/>
      <c r="N2" s="83"/>
      <c r="O2" s="83"/>
    </row>
    <row r="3" spans="1:18" x14ac:dyDescent="0.2">
      <c r="A3" s="103" t="s">
        <v>139</v>
      </c>
      <c r="B3" s="83"/>
      <c r="C3" s="83"/>
      <c r="D3" s="84" t="s">
        <v>48</v>
      </c>
      <c r="E3" s="83"/>
      <c r="F3" s="83"/>
      <c r="G3" s="83"/>
      <c r="H3" s="83"/>
      <c r="I3" s="83"/>
      <c r="J3" s="103"/>
      <c r="K3" s="83"/>
      <c r="L3" s="83"/>
      <c r="M3" s="83"/>
      <c r="N3" s="83"/>
      <c r="O3" s="83"/>
    </row>
    <row r="4" spans="1:18" x14ac:dyDescent="0.2">
      <c r="A4" s="83"/>
      <c r="B4" s="83"/>
      <c r="C4" s="83"/>
      <c r="D4" s="84"/>
      <c r="E4" s="83"/>
      <c r="F4" s="83"/>
      <c r="G4" s="83"/>
      <c r="H4" s="83"/>
      <c r="I4" s="83"/>
      <c r="J4" s="103"/>
      <c r="K4" s="83"/>
      <c r="L4" s="83"/>
      <c r="M4" s="83"/>
      <c r="N4" s="83"/>
      <c r="O4" s="83"/>
    </row>
    <row r="5" spans="1:18" x14ac:dyDescent="0.2">
      <c r="A5" s="83"/>
      <c r="B5" s="86" t="s">
        <v>97</v>
      </c>
      <c r="C5" s="83"/>
      <c r="D5" s="83"/>
      <c r="E5" s="83"/>
      <c r="F5" s="83"/>
      <c r="G5" s="86" t="s">
        <v>132</v>
      </c>
      <c r="H5" s="83"/>
      <c r="I5" s="83"/>
      <c r="J5" s="83"/>
      <c r="K5" s="83"/>
      <c r="L5" s="83"/>
      <c r="M5" s="83"/>
      <c r="N5" s="83"/>
      <c r="O5" s="83"/>
    </row>
    <row r="6" spans="1:18" x14ac:dyDescent="0.2">
      <c r="A6" s="110"/>
      <c r="B6" s="110" t="s">
        <v>98</v>
      </c>
      <c r="C6" s="110" t="s">
        <v>99</v>
      </c>
      <c r="D6" s="110" t="s">
        <v>100</v>
      </c>
      <c r="E6" s="110" t="s">
        <v>101</v>
      </c>
      <c r="F6" s="110"/>
      <c r="G6" s="117" t="s">
        <v>133</v>
      </c>
      <c r="H6" s="117" t="s">
        <v>134</v>
      </c>
      <c r="I6" s="117" t="s">
        <v>135</v>
      </c>
      <c r="J6" s="117" t="s">
        <v>136</v>
      </c>
      <c r="K6" s="110"/>
      <c r="L6" s="83"/>
      <c r="M6" s="83"/>
      <c r="N6" s="83"/>
      <c r="O6" s="83"/>
    </row>
    <row r="7" spans="1:18" ht="76.5" x14ac:dyDescent="0.2">
      <c r="A7" s="83" t="s">
        <v>81</v>
      </c>
      <c r="B7" s="83"/>
      <c r="C7" s="83"/>
      <c r="D7" s="83"/>
      <c r="E7" s="83"/>
      <c r="F7" s="83"/>
      <c r="G7" s="83"/>
      <c r="H7" s="83"/>
      <c r="I7" s="83"/>
      <c r="J7" s="83"/>
      <c r="K7" s="83"/>
      <c r="L7" s="94" t="s">
        <v>102</v>
      </c>
      <c r="M7" s="85" t="s">
        <v>137</v>
      </c>
      <c r="N7" s="94" t="s">
        <v>18</v>
      </c>
      <c r="O7" s="85" t="s">
        <v>138</v>
      </c>
      <c r="Q7" s="5"/>
      <c r="R7" s="5"/>
    </row>
    <row r="8" spans="1:18" x14ac:dyDescent="0.2">
      <c r="A8" s="83" t="s">
        <v>7</v>
      </c>
      <c r="B8" s="112"/>
      <c r="C8" s="112"/>
      <c r="D8" s="112"/>
      <c r="E8" s="112"/>
      <c r="F8" s="112"/>
      <c r="G8" s="112"/>
      <c r="H8" s="112"/>
      <c r="I8" s="112"/>
      <c r="J8" s="112"/>
      <c r="K8" s="83"/>
      <c r="L8" s="83"/>
      <c r="M8" s="83"/>
      <c r="N8" s="83"/>
      <c r="O8" s="83"/>
    </row>
    <row r="9" spans="1:18" x14ac:dyDescent="0.2">
      <c r="A9" s="111" t="s">
        <v>8</v>
      </c>
      <c r="B9" s="111">
        <v>1.026</v>
      </c>
      <c r="C9" s="111">
        <v>1.032</v>
      </c>
      <c r="D9" s="111">
        <v>1.036</v>
      </c>
      <c r="E9" s="111">
        <v>1.0429999999999999</v>
      </c>
      <c r="F9" s="112"/>
      <c r="G9" s="113">
        <v>1.1879999999999999</v>
      </c>
      <c r="H9" s="113">
        <v>1.1970000000000001</v>
      </c>
      <c r="I9" s="113">
        <v>1.2070000000000001</v>
      </c>
      <c r="J9" s="113">
        <v>1.216</v>
      </c>
      <c r="K9" s="83"/>
      <c r="L9" s="111">
        <f>AVERAGE(B9:E9)</f>
        <v>1.0342499999999999</v>
      </c>
      <c r="M9" s="111">
        <f>AVERAGE(G9:J9)</f>
        <v>1.202</v>
      </c>
      <c r="N9" s="111">
        <f>M9-L9</f>
        <v>0.16775000000000007</v>
      </c>
      <c r="O9" s="116">
        <f>N9/L9</f>
        <v>0.16219482716944653</v>
      </c>
    </row>
    <row r="10" spans="1:18" x14ac:dyDescent="0.2">
      <c r="A10" s="112" t="s">
        <v>9</v>
      </c>
      <c r="B10" s="112">
        <v>0.5</v>
      </c>
      <c r="C10" s="112">
        <v>0.6</v>
      </c>
      <c r="D10" s="112">
        <v>0.4</v>
      </c>
      <c r="E10" s="112">
        <v>0.7</v>
      </c>
      <c r="F10" s="112"/>
      <c r="G10" s="114">
        <v>1</v>
      </c>
      <c r="H10" s="114">
        <v>0.7</v>
      </c>
      <c r="I10" s="114">
        <v>0.8</v>
      </c>
      <c r="J10" s="114">
        <v>0.7</v>
      </c>
      <c r="K10" s="83"/>
      <c r="L10" s="83"/>
      <c r="M10" s="83"/>
      <c r="N10" s="83"/>
      <c r="O10" s="116"/>
    </row>
    <row r="11" spans="1:18" x14ac:dyDescent="0.2">
      <c r="A11" s="112" t="s">
        <v>10</v>
      </c>
      <c r="B11" s="112">
        <v>2.9</v>
      </c>
      <c r="C11" s="112">
        <v>2.9</v>
      </c>
      <c r="D11" s="112">
        <v>2.5</v>
      </c>
      <c r="E11" s="112">
        <v>2.1</v>
      </c>
      <c r="F11" s="112"/>
      <c r="G11" s="114">
        <v>5.0999999999999996</v>
      </c>
      <c r="H11" s="114">
        <v>4.0999999999999996</v>
      </c>
      <c r="I11" s="114">
        <v>3.7</v>
      </c>
      <c r="J11" s="114">
        <v>3.3</v>
      </c>
      <c r="K11" s="83"/>
      <c r="L11" s="83"/>
      <c r="M11" s="83"/>
      <c r="N11" s="83"/>
      <c r="O11" s="116"/>
    </row>
    <row r="12" spans="1:18" x14ac:dyDescent="0.2">
      <c r="A12" s="112" t="s">
        <v>11</v>
      </c>
      <c r="B12" s="112">
        <v>2.8</v>
      </c>
      <c r="C12" s="112">
        <v>2.9</v>
      </c>
      <c r="D12" s="112">
        <v>2.9</v>
      </c>
      <c r="E12" s="112">
        <v>2.6</v>
      </c>
      <c r="F12" s="112"/>
      <c r="G12" s="114">
        <v>5.9</v>
      </c>
      <c r="H12" s="114">
        <v>5.4</v>
      </c>
      <c r="I12" s="114">
        <v>4.7</v>
      </c>
      <c r="J12" s="114">
        <v>4</v>
      </c>
      <c r="K12" s="83"/>
      <c r="L12" s="83"/>
      <c r="M12" s="83"/>
      <c r="N12" s="83"/>
      <c r="O12" s="116"/>
    </row>
    <row r="13" spans="1:18" x14ac:dyDescent="0.2">
      <c r="A13" s="111" t="s">
        <v>12</v>
      </c>
      <c r="B13" s="83">
        <v>0.55100000000000005</v>
      </c>
      <c r="C13" s="83">
        <v>0.55100000000000005</v>
      </c>
      <c r="D13" s="83">
        <v>0.55100000000000005</v>
      </c>
      <c r="E13" s="83">
        <v>0.55300000000000005</v>
      </c>
      <c r="F13" s="112"/>
      <c r="G13" s="115">
        <v>0.56100000000000005</v>
      </c>
      <c r="H13" s="115">
        <v>0.56200000000000006</v>
      </c>
      <c r="I13" s="115">
        <v>0.56200000000000006</v>
      </c>
      <c r="J13" s="115">
        <v>0.56200000000000006</v>
      </c>
      <c r="K13" s="83"/>
      <c r="L13" s="83"/>
      <c r="M13" s="83"/>
      <c r="N13" s="83"/>
      <c r="O13" s="116"/>
    </row>
    <row r="14" spans="1:18" x14ac:dyDescent="0.2">
      <c r="A14" s="83"/>
      <c r="B14" s="112"/>
      <c r="C14" s="112"/>
      <c r="D14" s="112"/>
      <c r="E14" s="112"/>
      <c r="F14" s="112"/>
      <c r="G14" s="83"/>
      <c r="H14" s="83"/>
      <c r="I14" s="83"/>
      <c r="J14" s="83"/>
      <c r="K14" s="83"/>
      <c r="L14" s="83"/>
      <c r="M14" s="83"/>
      <c r="N14" s="83"/>
      <c r="O14" s="116"/>
    </row>
    <row r="15" spans="1:18" x14ac:dyDescent="0.2">
      <c r="A15" s="83" t="s">
        <v>13</v>
      </c>
      <c r="B15" s="112"/>
      <c r="C15" s="112"/>
      <c r="D15" s="112"/>
      <c r="E15" s="112"/>
      <c r="F15" s="112"/>
      <c r="G15" s="83"/>
      <c r="H15" s="83"/>
      <c r="I15" s="83"/>
      <c r="J15" s="83"/>
      <c r="K15" s="83"/>
      <c r="L15" s="83"/>
      <c r="M15" s="83"/>
      <c r="N15" s="83"/>
      <c r="O15" s="116"/>
    </row>
    <row r="16" spans="1:18" x14ac:dyDescent="0.2">
      <c r="A16" s="111" t="s">
        <v>14</v>
      </c>
      <c r="B16" s="111">
        <v>1.0109999999999999</v>
      </c>
      <c r="C16" s="111">
        <v>1.014</v>
      </c>
      <c r="D16" s="111">
        <v>1.018</v>
      </c>
      <c r="E16" s="111">
        <v>1.0189999999999999</v>
      </c>
      <c r="F16" s="112"/>
      <c r="G16" s="113">
        <v>1.107</v>
      </c>
      <c r="H16" s="113">
        <v>1.1140000000000001</v>
      </c>
      <c r="I16" s="113">
        <v>1.1259999999999999</v>
      </c>
      <c r="J16" s="113">
        <v>1.131</v>
      </c>
      <c r="K16" s="83"/>
      <c r="L16" s="111">
        <f>AVERAGE(B16:E16)</f>
        <v>1.0155000000000001</v>
      </c>
      <c r="M16" s="111">
        <f>AVERAGE(G16:J16)</f>
        <v>1.1194999999999999</v>
      </c>
      <c r="N16" s="111">
        <f>M16-L16</f>
        <v>0.10399999999999987</v>
      </c>
      <c r="O16" s="116">
        <f>N16/L16</f>
        <v>0.10241260462826181</v>
      </c>
    </row>
    <row r="17" spans="1:18" x14ac:dyDescent="0.2">
      <c r="A17" s="112" t="s">
        <v>9</v>
      </c>
      <c r="B17" s="112">
        <v>0.2</v>
      </c>
      <c r="C17" s="112">
        <v>0.4</v>
      </c>
      <c r="D17" s="112">
        <v>0.4</v>
      </c>
      <c r="E17" s="112">
        <v>0</v>
      </c>
      <c r="F17" s="112"/>
      <c r="G17" s="114">
        <v>0.7</v>
      </c>
      <c r="H17" s="114">
        <v>0.7</v>
      </c>
      <c r="I17" s="114">
        <v>1</v>
      </c>
      <c r="J17" s="114">
        <v>0.4</v>
      </c>
      <c r="K17" s="83"/>
      <c r="L17" s="83"/>
      <c r="M17" s="83"/>
      <c r="N17" s="83"/>
      <c r="O17" s="116"/>
    </row>
    <row r="18" spans="1:18" x14ac:dyDescent="0.2">
      <c r="A18" s="112" t="s">
        <v>10</v>
      </c>
      <c r="B18" s="112">
        <v>1.3</v>
      </c>
      <c r="C18" s="112">
        <v>1.2</v>
      </c>
      <c r="D18" s="112">
        <v>1.2</v>
      </c>
      <c r="E18" s="112">
        <v>1</v>
      </c>
      <c r="F18" s="112"/>
      <c r="G18" s="114">
        <v>4.2</v>
      </c>
      <c r="H18" s="114">
        <v>3.1</v>
      </c>
      <c r="I18" s="114">
        <v>3</v>
      </c>
      <c r="J18" s="114">
        <v>2.8</v>
      </c>
      <c r="K18" s="83"/>
      <c r="L18" s="83"/>
      <c r="M18" s="83"/>
      <c r="N18" s="83"/>
      <c r="O18" s="83"/>
    </row>
    <row r="19" spans="1:18" x14ac:dyDescent="0.2">
      <c r="A19" s="112" t="s">
        <v>11</v>
      </c>
      <c r="B19" s="112">
        <v>1.5</v>
      </c>
      <c r="C19" s="112">
        <v>1.4</v>
      </c>
      <c r="D19" s="112">
        <v>1.3</v>
      </c>
      <c r="E19" s="112">
        <v>1.2</v>
      </c>
      <c r="F19" s="112"/>
      <c r="G19" s="114">
        <v>4.7</v>
      </c>
      <c r="H19" s="114">
        <v>4.2</v>
      </c>
      <c r="I19" s="114">
        <v>3.8</v>
      </c>
      <c r="J19" s="114">
        <v>3.3</v>
      </c>
      <c r="K19" s="83"/>
      <c r="L19" s="83"/>
      <c r="M19" s="83"/>
      <c r="N19" s="83"/>
      <c r="O19" s="83"/>
    </row>
    <row r="20" spans="1:18" x14ac:dyDescent="0.2">
      <c r="A20" s="111" t="s">
        <v>12</v>
      </c>
      <c r="B20" s="111">
        <v>0.107</v>
      </c>
      <c r="C20" s="111">
        <v>0.106</v>
      </c>
      <c r="D20" s="111">
        <v>0.106</v>
      </c>
      <c r="E20" s="111">
        <v>0.106</v>
      </c>
      <c r="F20" s="112"/>
      <c r="G20" s="113">
        <v>0.10299999999999999</v>
      </c>
      <c r="H20" s="113">
        <v>0.10299999999999999</v>
      </c>
      <c r="I20" s="113">
        <v>0.10299999999999999</v>
      </c>
      <c r="J20" s="113">
        <v>0.10299999999999999</v>
      </c>
      <c r="K20" s="83"/>
      <c r="L20" s="83"/>
      <c r="M20" s="83"/>
      <c r="N20" s="83"/>
      <c r="O20" s="83"/>
    </row>
    <row r="21" spans="1:18" x14ac:dyDescent="0.2">
      <c r="A21" s="83"/>
      <c r="B21" s="112"/>
      <c r="C21" s="112"/>
      <c r="D21" s="112"/>
      <c r="E21" s="112"/>
      <c r="F21" s="112"/>
      <c r="G21" s="112"/>
      <c r="H21" s="112"/>
      <c r="I21" s="112"/>
      <c r="J21" s="112"/>
      <c r="K21" s="83"/>
      <c r="L21" s="83"/>
      <c r="M21" s="83"/>
      <c r="N21" s="83"/>
      <c r="O21" s="83"/>
    </row>
    <row r="22" spans="1:18" x14ac:dyDescent="0.2">
      <c r="A22" s="83"/>
      <c r="B22" s="86" t="s">
        <v>103</v>
      </c>
      <c r="C22" s="83"/>
      <c r="D22" s="83"/>
      <c r="E22" s="83"/>
      <c r="F22" s="112"/>
      <c r="G22" s="86" t="s">
        <v>132</v>
      </c>
      <c r="H22" s="83"/>
      <c r="I22" s="83"/>
      <c r="J22" s="83"/>
      <c r="K22" s="83"/>
      <c r="L22" s="83"/>
      <c r="M22" s="83"/>
      <c r="N22" s="83"/>
      <c r="O22" s="83"/>
    </row>
    <row r="23" spans="1:18" x14ac:dyDescent="0.2">
      <c r="A23" s="83" t="s">
        <v>82</v>
      </c>
      <c r="B23" s="110" t="s">
        <v>104</v>
      </c>
      <c r="C23" s="110" t="s">
        <v>105</v>
      </c>
      <c r="D23" s="110" t="s">
        <v>83</v>
      </c>
      <c r="E23" s="110" t="s">
        <v>84</v>
      </c>
      <c r="F23" s="112"/>
      <c r="G23" s="117" t="s">
        <v>133</v>
      </c>
      <c r="H23" s="117" t="s">
        <v>134</v>
      </c>
      <c r="I23" s="117" t="s">
        <v>135</v>
      </c>
      <c r="J23" s="117" t="s">
        <v>136</v>
      </c>
      <c r="K23" s="83"/>
      <c r="L23" s="83"/>
      <c r="M23" s="83"/>
      <c r="N23" s="83"/>
      <c r="O23" s="83"/>
    </row>
    <row r="24" spans="1:18" ht="81.75" customHeight="1" x14ac:dyDescent="0.2">
      <c r="A24" s="83" t="s">
        <v>7</v>
      </c>
      <c r="B24" s="112"/>
      <c r="C24" s="112"/>
      <c r="D24" s="112"/>
      <c r="E24" s="112"/>
      <c r="F24" s="112"/>
      <c r="G24" s="112"/>
      <c r="H24" s="112"/>
      <c r="I24" s="112"/>
      <c r="J24" s="112"/>
      <c r="K24" s="83"/>
      <c r="L24" s="85" t="s">
        <v>106</v>
      </c>
      <c r="M24" s="85" t="s">
        <v>137</v>
      </c>
      <c r="N24" s="94" t="s">
        <v>18</v>
      </c>
      <c r="O24" s="85" t="s">
        <v>138</v>
      </c>
      <c r="Q24" s="5" t="s">
        <v>79</v>
      </c>
      <c r="R24" s="5" t="s">
        <v>78</v>
      </c>
    </row>
    <row r="25" spans="1:18" x14ac:dyDescent="0.2">
      <c r="A25" s="111" t="s">
        <v>8</v>
      </c>
      <c r="B25" s="111">
        <f>[1]Sheet1!$P$15</f>
        <v>0.97971151170878745</v>
      </c>
      <c r="C25" s="111">
        <f>[1]Sheet1!$P$15</f>
        <v>0.97971151170878745</v>
      </c>
      <c r="D25" s="111">
        <f>[1]Sheet1!$P$15</f>
        <v>0.97971151170878745</v>
      </c>
      <c r="E25" s="111">
        <f>[1]Sheet1!$P$15</f>
        <v>0.97971151170878745</v>
      </c>
      <c r="F25" s="111"/>
      <c r="G25" s="113">
        <v>1.1879999999999999</v>
      </c>
      <c r="H25" s="113">
        <v>1.1970000000000001</v>
      </c>
      <c r="I25" s="113">
        <v>1.2070000000000001</v>
      </c>
      <c r="J25" s="113">
        <v>1.216</v>
      </c>
      <c r="K25" s="111"/>
      <c r="L25" s="111">
        <f>AVERAGE(B25:E25)</f>
        <v>0.97971151170878745</v>
      </c>
      <c r="M25" s="111">
        <f>AVERAGE(G25:J25)</f>
        <v>1.202</v>
      </c>
      <c r="N25" s="111">
        <f>M25-L25</f>
        <v>0.2222884882912125</v>
      </c>
      <c r="O25" s="89">
        <f>N25/L25</f>
        <v>0.22689177950303216</v>
      </c>
      <c r="P25" s="19"/>
      <c r="Q25" s="7">
        <v>4.6120689655172499E-2</v>
      </c>
      <c r="R25" s="7">
        <f>O25-Q25</f>
        <v>0.18077108984785967</v>
      </c>
    </row>
    <row r="26" spans="1:18" x14ac:dyDescent="0.2">
      <c r="A26" s="112" t="s">
        <v>9</v>
      </c>
      <c r="B26" s="112"/>
      <c r="C26" s="112"/>
      <c r="D26" s="112"/>
      <c r="E26" s="112"/>
      <c r="F26" s="112"/>
      <c r="G26" s="114">
        <v>1</v>
      </c>
      <c r="H26" s="114">
        <v>0.7</v>
      </c>
      <c r="I26" s="114">
        <v>0.8</v>
      </c>
      <c r="J26" s="114">
        <v>0.7</v>
      </c>
      <c r="K26" s="112"/>
      <c r="L26" s="83"/>
      <c r="M26" s="83"/>
      <c r="N26" s="83"/>
      <c r="O26" s="83"/>
    </row>
    <row r="27" spans="1:18" x14ac:dyDescent="0.2">
      <c r="A27" s="112" t="s">
        <v>10</v>
      </c>
      <c r="B27" s="112"/>
      <c r="C27" s="112"/>
      <c r="D27" s="112"/>
      <c r="E27" s="112"/>
      <c r="F27" s="112"/>
      <c r="G27" s="114">
        <v>5.0999999999999996</v>
      </c>
      <c r="H27" s="114">
        <v>4.0999999999999996</v>
      </c>
      <c r="I27" s="114">
        <v>3.7</v>
      </c>
      <c r="J27" s="114">
        <v>3.3</v>
      </c>
      <c r="K27" s="112"/>
      <c r="L27" s="83"/>
      <c r="M27" s="83"/>
      <c r="N27" s="83"/>
      <c r="O27" s="83"/>
    </row>
    <row r="28" spans="1:18" x14ac:dyDescent="0.2">
      <c r="A28" s="112" t="s">
        <v>11</v>
      </c>
      <c r="B28" s="112"/>
      <c r="C28" s="112"/>
      <c r="D28" s="112"/>
      <c r="E28" s="112"/>
      <c r="F28" s="112"/>
      <c r="G28" s="114">
        <v>5.9</v>
      </c>
      <c r="H28" s="114">
        <v>5.4</v>
      </c>
      <c r="I28" s="114">
        <v>4.7</v>
      </c>
      <c r="J28" s="114">
        <v>4</v>
      </c>
      <c r="K28" s="112"/>
      <c r="L28" s="83"/>
      <c r="M28" s="83"/>
      <c r="N28" s="83"/>
      <c r="O28" s="83"/>
    </row>
    <row r="29" spans="1:18" x14ac:dyDescent="0.2">
      <c r="A29" s="111" t="s">
        <v>12</v>
      </c>
      <c r="B29" s="83"/>
      <c r="C29" s="83"/>
      <c r="D29" s="83"/>
      <c r="E29" s="83"/>
      <c r="F29" s="111"/>
      <c r="G29" s="115">
        <v>0.56100000000000005</v>
      </c>
      <c r="H29" s="115">
        <v>0.56200000000000006</v>
      </c>
      <c r="I29" s="115">
        <v>0.56200000000000006</v>
      </c>
      <c r="J29" s="115">
        <v>0.56200000000000006</v>
      </c>
      <c r="K29" s="111"/>
      <c r="L29" s="83"/>
      <c r="M29" s="83"/>
      <c r="N29" s="83"/>
      <c r="O29" s="83"/>
    </row>
    <row r="30" spans="1:18" x14ac:dyDescent="0.2">
      <c r="A30" s="83"/>
      <c r="B30" s="112"/>
      <c r="C30" s="112"/>
      <c r="D30" s="112"/>
      <c r="E30" s="112"/>
      <c r="F30" s="112"/>
      <c r="G30" s="83"/>
      <c r="H30" s="83"/>
      <c r="I30" s="83"/>
      <c r="J30" s="83"/>
      <c r="K30" s="83"/>
      <c r="L30" s="83"/>
      <c r="M30" s="83"/>
      <c r="N30" s="83"/>
      <c r="O30" s="83"/>
    </row>
    <row r="31" spans="1:18" x14ac:dyDescent="0.2">
      <c r="A31" s="83" t="s">
        <v>13</v>
      </c>
      <c r="B31" s="112"/>
      <c r="C31" s="112"/>
      <c r="D31" s="112"/>
      <c r="E31" s="112"/>
      <c r="F31" s="112"/>
      <c r="G31" s="83"/>
      <c r="H31" s="83"/>
      <c r="I31" s="83"/>
      <c r="J31" s="83"/>
      <c r="K31" s="83"/>
      <c r="L31" s="83"/>
      <c r="M31" s="83"/>
      <c r="N31" s="83"/>
      <c r="O31" s="83"/>
    </row>
    <row r="32" spans="1:18" x14ac:dyDescent="0.2">
      <c r="A32" s="111" t="s">
        <v>14</v>
      </c>
      <c r="B32" s="111">
        <f>[1]Sheet1!$P$18</f>
        <v>0.98675757033857892</v>
      </c>
      <c r="C32" s="111">
        <f>[1]Sheet1!$P$18</f>
        <v>0.98675757033857892</v>
      </c>
      <c r="D32" s="111">
        <f>[1]Sheet1!$P$18</f>
        <v>0.98675757033857892</v>
      </c>
      <c r="E32" s="111">
        <f>[1]Sheet1!$P$18</f>
        <v>0.98675757033857892</v>
      </c>
      <c r="F32" s="111"/>
      <c r="G32" s="113">
        <v>1.107</v>
      </c>
      <c r="H32" s="113">
        <v>1.1140000000000001</v>
      </c>
      <c r="I32" s="113">
        <v>1.1259999999999999</v>
      </c>
      <c r="J32" s="113">
        <v>1.131</v>
      </c>
      <c r="K32" s="111"/>
      <c r="L32" s="111">
        <f>AVERAGE(B32:E32)</f>
        <v>0.98675757033857892</v>
      </c>
      <c r="M32" s="111">
        <f>AVERAGE(G32:J32)</f>
        <v>1.1194999999999999</v>
      </c>
      <c r="N32" s="111">
        <f>M32-L32</f>
        <v>0.13274242966142102</v>
      </c>
      <c r="O32" s="89">
        <f>N32/L32</f>
        <v>0.13452385231346548</v>
      </c>
      <c r="P32" s="19"/>
      <c r="Q32" s="7">
        <v>7.8970142795326742E-2</v>
      </c>
      <c r="R32" s="7">
        <f>O32-Q32</f>
        <v>5.5553709518138733E-2</v>
      </c>
    </row>
    <row r="33" spans="1:18" x14ac:dyDescent="0.2">
      <c r="A33" s="112" t="s">
        <v>9</v>
      </c>
      <c r="B33" s="112"/>
      <c r="C33" s="112"/>
      <c r="D33" s="112"/>
      <c r="E33" s="112"/>
      <c r="F33" s="112"/>
      <c r="G33" s="114">
        <v>0.7</v>
      </c>
      <c r="H33" s="114">
        <v>0.7</v>
      </c>
      <c r="I33" s="114">
        <v>1</v>
      </c>
      <c r="J33" s="114">
        <v>0.4</v>
      </c>
      <c r="K33" s="112"/>
      <c r="L33" s="83"/>
      <c r="M33" s="83"/>
      <c r="N33" s="83"/>
      <c r="O33" s="83"/>
    </row>
    <row r="34" spans="1:18" x14ac:dyDescent="0.2">
      <c r="A34" s="112" t="s">
        <v>10</v>
      </c>
      <c r="B34" s="112"/>
      <c r="C34" s="112"/>
      <c r="D34" s="112"/>
      <c r="E34" s="112"/>
      <c r="F34" s="112"/>
      <c r="G34" s="114">
        <v>4.2</v>
      </c>
      <c r="H34" s="114">
        <v>3.1</v>
      </c>
      <c r="I34" s="114">
        <v>3</v>
      </c>
      <c r="J34" s="114">
        <v>2.8</v>
      </c>
      <c r="K34" s="112"/>
      <c r="L34" s="83"/>
      <c r="M34" s="83"/>
      <c r="N34" s="83"/>
      <c r="O34" s="83"/>
    </row>
    <row r="35" spans="1:18" x14ac:dyDescent="0.2">
      <c r="A35" s="112" t="s">
        <v>11</v>
      </c>
      <c r="B35" s="112"/>
      <c r="C35" s="112"/>
      <c r="D35" s="112"/>
      <c r="E35" s="112"/>
      <c r="F35" s="112"/>
      <c r="G35" s="114">
        <v>4.7</v>
      </c>
      <c r="H35" s="114">
        <v>4.2</v>
      </c>
      <c r="I35" s="114">
        <v>3.8</v>
      </c>
      <c r="J35" s="114">
        <v>3.3</v>
      </c>
      <c r="K35" s="112"/>
      <c r="L35" s="83"/>
      <c r="M35" s="83"/>
      <c r="N35" s="83"/>
      <c r="O35" s="83"/>
    </row>
    <row r="36" spans="1:18" x14ac:dyDescent="0.2">
      <c r="A36" s="111" t="s">
        <v>12</v>
      </c>
      <c r="B36" s="111"/>
      <c r="C36" s="111"/>
      <c r="D36" s="111"/>
      <c r="E36" s="111"/>
      <c r="F36" s="111"/>
      <c r="G36" s="113">
        <v>0.10299999999999999</v>
      </c>
      <c r="H36" s="113">
        <v>0.10299999999999999</v>
      </c>
      <c r="I36" s="113">
        <v>0.10299999999999999</v>
      </c>
      <c r="J36" s="113">
        <v>0.10299999999999999</v>
      </c>
      <c r="K36" s="111"/>
      <c r="L36" s="83"/>
      <c r="M36" s="83"/>
      <c r="N36" s="83"/>
      <c r="O36" s="83"/>
    </row>
    <row r="37" spans="1:18" x14ac:dyDescent="0.2">
      <c r="A37" s="83"/>
      <c r="B37" s="112"/>
      <c r="C37" s="112"/>
      <c r="D37" s="112"/>
      <c r="E37" s="112"/>
      <c r="F37" s="112"/>
      <c r="G37" s="83"/>
      <c r="H37" s="83"/>
      <c r="I37" s="83"/>
      <c r="J37" s="83"/>
      <c r="K37" s="83"/>
      <c r="L37" s="83"/>
      <c r="M37" s="83"/>
      <c r="N37" s="83"/>
      <c r="O37" s="83"/>
    </row>
    <row r="38" spans="1:18" x14ac:dyDescent="0.2">
      <c r="A38" s="111" t="s">
        <v>15</v>
      </c>
      <c r="B38" s="111">
        <f>[1]Sheet1!$P$20</f>
        <v>0.87534895084794484</v>
      </c>
      <c r="C38" s="111">
        <f>[1]Sheet1!$P$20</f>
        <v>0.87534895084794484</v>
      </c>
      <c r="D38" s="111">
        <f>[1]Sheet1!$P$20</f>
        <v>0.87534895084794484</v>
      </c>
      <c r="E38" s="111">
        <f>[1]Sheet1!$P$20</f>
        <v>0.87534895084794484</v>
      </c>
      <c r="F38" s="111"/>
      <c r="G38" s="113">
        <v>1.123</v>
      </c>
      <c r="H38" s="113">
        <v>1.0740000000000001</v>
      </c>
      <c r="I38" s="113">
        <v>1.0760000000000001</v>
      </c>
      <c r="J38" s="113">
        <v>1.099</v>
      </c>
      <c r="K38" s="111"/>
      <c r="L38" s="111">
        <f>AVERAGE(B38:E38)</f>
        <v>0.87534895084794484</v>
      </c>
      <c r="M38" s="111">
        <f>AVERAGE(G38:J38)</f>
        <v>1.093</v>
      </c>
      <c r="N38" s="111">
        <f>M38-L38</f>
        <v>0.21765104915205513</v>
      </c>
      <c r="O38" s="89">
        <f>N38/L38</f>
        <v>0.2486448963481569</v>
      </c>
      <c r="P38" s="19"/>
      <c r="Q38" s="7">
        <v>3.3340109778410183E-2</v>
      </c>
      <c r="R38" s="7">
        <f>O38-Q38</f>
        <v>0.21530478656974672</v>
      </c>
    </row>
    <row r="39" spans="1:18" x14ac:dyDescent="0.2">
      <c r="A39" s="112" t="s">
        <v>3</v>
      </c>
      <c r="B39" s="112"/>
      <c r="C39" s="112"/>
      <c r="D39" s="112"/>
      <c r="E39" s="112"/>
      <c r="F39" s="112"/>
      <c r="G39" s="114">
        <v>2.5</v>
      </c>
      <c r="H39" s="114">
        <v>-4.4000000000000004</v>
      </c>
      <c r="I39" s="114">
        <v>0.2</v>
      </c>
      <c r="J39" s="114">
        <v>2.1</v>
      </c>
      <c r="K39" s="112"/>
      <c r="L39" s="83"/>
      <c r="M39" s="83"/>
      <c r="N39" s="83"/>
      <c r="O39" s="83"/>
    </row>
    <row r="40" spans="1:18" x14ac:dyDescent="0.2">
      <c r="A40" s="112" t="s">
        <v>4</v>
      </c>
      <c r="B40" s="112"/>
      <c r="C40" s="112"/>
      <c r="D40" s="112"/>
      <c r="E40" s="112"/>
      <c r="F40" s="112"/>
      <c r="G40" s="114">
        <v>6.3</v>
      </c>
      <c r="H40" s="114">
        <v>3.3</v>
      </c>
      <c r="I40" s="114">
        <v>0.5</v>
      </c>
      <c r="J40" s="114">
        <v>0.3</v>
      </c>
      <c r="K40" s="112"/>
      <c r="L40" s="83"/>
      <c r="M40" s="83"/>
      <c r="N40" s="83"/>
      <c r="O40" s="83"/>
    </row>
    <row r="41" spans="1:18" x14ac:dyDescent="0.2">
      <c r="A41" s="112" t="s">
        <v>5</v>
      </c>
      <c r="B41" s="112"/>
      <c r="C41" s="112"/>
      <c r="D41" s="112"/>
      <c r="E41" s="112"/>
      <c r="F41" s="112"/>
      <c r="G41" s="114">
        <v>11.9</v>
      </c>
      <c r="H41" s="114">
        <v>8.5</v>
      </c>
      <c r="I41" s="114">
        <v>5.0999999999999996</v>
      </c>
      <c r="J41" s="114">
        <v>2.6</v>
      </c>
      <c r="K41" s="112"/>
      <c r="L41" s="83"/>
      <c r="M41" s="83"/>
      <c r="N41" s="83"/>
      <c r="O41" s="83"/>
    </row>
    <row r="42" spans="1:18" x14ac:dyDescent="0.2">
      <c r="A42" s="111" t="s">
        <v>6</v>
      </c>
      <c r="B42" s="111"/>
      <c r="C42" s="111"/>
      <c r="D42" s="111"/>
      <c r="E42" s="111"/>
      <c r="F42" s="111"/>
      <c r="G42" s="113">
        <v>1.6E-2</v>
      </c>
      <c r="H42" s="113">
        <v>1.4999999999999999E-2</v>
      </c>
      <c r="I42" s="113">
        <v>1.4999999999999999E-2</v>
      </c>
      <c r="J42" s="113">
        <v>1.4999999999999999E-2</v>
      </c>
      <c r="K42" s="111"/>
      <c r="L42" s="83"/>
      <c r="M42" s="83"/>
      <c r="N42" s="83"/>
      <c r="O42" s="83"/>
    </row>
    <row r="43" spans="1:18" x14ac:dyDescent="0.2">
      <c r="A43" s="83"/>
      <c r="B43" s="112"/>
      <c r="C43" s="112"/>
      <c r="D43" s="112"/>
      <c r="E43" s="112"/>
      <c r="F43" s="111"/>
      <c r="G43" s="83"/>
      <c r="H43" s="83"/>
      <c r="I43" s="83"/>
      <c r="J43" s="83"/>
      <c r="K43" s="83"/>
      <c r="L43" s="83"/>
      <c r="M43" s="83"/>
      <c r="N43" s="83"/>
      <c r="O43" s="83"/>
    </row>
    <row r="44" spans="1:18" x14ac:dyDescent="0.2">
      <c r="A44" s="111" t="s">
        <v>16</v>
      </c>
      <c r="B44" s="111">
        <f>[1]Sheet1!$P$22</f>
        <v>0.99657847875858552</v>
      </c>
      <c r="C44" s="111">
        <f>[1]Sheet1!$P$22</f>
        <v>0.99657847875858552</v>
      </c>
      <c r="D44" s="111">
        <f>[1]Sheet1!$P$22</f>
        <v>0.99657847875858552</v>
      </c>
      <c r="E44" s="111">
        <f>[1]Sheet1!$P$22</f>
        <v>0.99657847875858552</v>
      </c>
      <c r="F44" s="111"/>
      <c r="G44" s="113">
        <v>1.179</v>
      </c>
      <c r="H44" s="113">
        <v>1.181</v>
      </c>
      <c r="I44" s="113">
        <v>1.1930000000000001</v>
      </c>
      <c r="J44" s="113">
        <v>1.2</v>
      </c>
      <c r="K44" s="111"/>
      <c r="L44" s="111">
        <f>AVERAGE(B44:E44)</f>
        <v>0.99657847875858552</v>
      </c>
      <c r="M44" s="111">
        <f>AVERAGE(G44:J44)</f>
        <v>1.18825</v>
      </c>
      <c r="N44" s="111">
        <f>M44-L44</f>
        <v>0.19167152124141451</v>
      </c>
      <c r="O44" s="89">
        <f>N44/L44</f>
        <v>0.1923295809881177</v>
      </c>
      <c r="P44" s="19"/>
      <c r="Q44" s="7">
        <v>9.7005482918599742E-2</v>
      </c>
      <c r="R44" s="7">
        <f>O44-Q44</f>
        <v>9.5324098069517957E-2</v>
      </c>
    </row>
    <row r="45" spans="1:18" x14ac:dyDescent="0.2">
      <c r="A45" s="112" t="s">
        <v>3</v>
      </c>
      <c r="B45" s="112"/>
      <c r="C45" s="112"/>
      <c r="D45" s="112"/>
      <c r="E45" s="112"/>
      <c r="F45" s="112"/>
      <c r="G45" s="114">
        <v>-0.3</v>
      </c>
      <c r="H45" s="114">
        <v>0.2</v>
      </c>
      <c r="I45" s="114">
        <v>1</v>
      </c>
      <c r="J45" s="114">
        <v>0.6</v>
      </c>
      <c r="K45" s="112"/>
      <c r="L45" s="83"/>
      <c r="M45" s="83"/>
      <c r="N45" s="83"/>
      <c r="O45" s="83"/>
    </row>
    <row r="46" spans="1:18" x14ac:dyDescent="0.2">
      <c r="A46" s="112" t="s">
        <v>4</v>
      </c>
      <c r="B46" s="112"/>
      <c r="C46" s="112"/>
      <c r="D46" s="112"/>
      <c r="E46" s="112"/>
      <c r="F46" s="112"/>
      <c r="G46" s="114">
        <v>3.9</v>
      </c>
      <c r="H46" s="114">
        <v>2.5</v>
      </c>
      <c r="I46" s="114">
        <v>1.7</v>
      </c>
      <c r="J46" s="114">
        <v>1.5</v>
      </c>
      <c r="K46" s="112"/>
      <c r="L46" s="83"/>
      <c r="M46" s="83"/>
      <c r="N46" s="83"/>
      <c r="O46" s="83"/>
    </row>
    <row r="47" spans="1:18" x14ac:dyDescent="0.2">
      <c r="A47" s="112" t="s">
        <v>5</v>
      </c>
      <c r="B47" s="112"/>
      <c r="C47" s="112"/>
      <c r="D47" s="112"/>
      <c r="E47" s="112"/>
      <c r="F47" s="112"/>
      <c r="G47" s="114">
        <v>6.6</v>
      </c>
      <c r="H47" s="114">
        <v>5.3</v>
      </c>
      <c r="I47" s="114">
        <v>3.6</v>
      </c>
      <c r="J47" s="114">
        <v>2.4</v>
      </c>
      <c r="K47" s="112"/>
      <c r="L47" s="83"/>
      <c r="M47" s="83"/>
      <c r="N47" s="83"/>
      <c r="O47" s="83"/>
    </row>
    <row r="48" spans="1:18" x14ac:dyDescent="0.2">
      <c r="A48" s="111" t="s">
        <v>6</v>
      </c>
      <c r="B48" s="111"/>
      <c r="C48" s="111"/>
      <c r="D48" s="111"/>
      <c r="E48" s="111"/>
      <c r="F48" s="111"/>
      <c r="G48" s="113">
        <v>7.4999999999999997E-2</v>
      </c>
      <c r="H48" s="113">
        <v>7.4999999999999997E-2</v>
      </c>
      <c r="I48" s="113">
        <v>7.4999999999999997E-2</v>
      </c>
      <c r="J48" s="113">
        <v>7.4999999999999997E-2</v>
      </c>
      <c r="K48" s="111"/>
      <c r="L48" s="83"/>
      <c r="M48" s="83"/>
      <c r="N48" s="83"/>
      <c r="O48" s="83"/>
    </row>
    <row r="49" spans="1:15" x14ac:dyDescent="0.2">
      <c r="A49" s="83"/>
      <c r="B49" s="83"/>
      <c r="C49" s="83"/>
      <c r="D49" s="83"/>
      <c r="E49" s="83"/>
      <c r="F49" s="112"/>
      <c r="G49" s="83"/>
      <c r="H49" s="83"/>
      <c r="I49" s="83"/>
      <c r="J49" s="83"/>
      <c r="K49" s="83"/>
      <c r="L49" s="83"/>
      <c r="M49" s="83"/>
      <c r="N49" s="83"/>
      <c r="O49" s="83"/>
    </row>
    <row r="50" spans="1:15" x14ac:dyDescent="0.2">
      <c r="A50" s="83"/>
      <c r="B50" s="112"/>
      <c r="C50" s="112"/>
      <c r="D50" s="112"/>
      <c r="E50" s="112"/>
      <c r="F50" s="112"/>
      <c r="G50" s="83"/>
      <c r="H50" s="83"/>
      <c r="I50" s="83"/>
      <c r="J50" s="83"/>
      <c r="K50" s="83"/>
      <c r="L50" s="83"/>
      <c r="M50" s="83"/>
      <c r="N50" s="83"/>
      <c r="O50" s="83"/>
    </row>
    <row r="51" spans="1:15" x14ac:dyDescent="0.2">
      <c r="A51" s="83"/>
      <c r="B51" s="83"/>
      <c r="C51" s="83"/>
      <c r="D51" s="83"/>
      <c r="E51" s="83"/>
      <c r="F51" s="83"/>
      <c r="G51" s="83"/>
      <c r="H51" s="83"/>
      <c r="I51" s="83"/>
      <c r="J51" s="83"/>
      <c r="K51" s="83"/>
      <c r="L51" s="83"/>
      <c r="M51" s="83"/>
      <c r="N51" s="83"/>
      <c r="O51" s="83"/>
    </row>
    <row r="52" spans="1:15" x14ac:dyDescent="0.2">
      <c r="A52" s="83"/>
      <c r="B52" s="83"/>
      <c r="C52" s="83"/>
      <c r="D52" s="83"/>
      <c r="E52" s="83"/>
      <c r="F52" s="83"/>
      <c r="G52" s="83"/>
      <c r="H52" s="83"/>
      <c r="I52" s="83"/>
      <c r="J52" s="83"/>
      <c r="K52" s="83"/>
      <c r="L52" s="83"/>
      <c r="M52" s="83"/>
      <c r="N52" s="83"/>
      <c r="O52" s="83"/>
    </row>
  </sheetData>
  <phoneticPr fontId="2" type="noConversion"/>
  <pageMargins left="0.44" right="0.75" top="1" bottom="0.56999999999999995" header="0.5" footer="0.5"/>
  <pageSetup scale="66"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R50"/>
  <sheetViews>
    <sheetView workbookViewId="0">
      <pane xSplit="1" ySplit="6" topLeftCell="B19" activePane="bottomRight" state="frozen"/>
      <selection activeCell="K43" sqref="K43"/>
      <selection pane="topRight" activeCell="K43" sqref="K43"/>
      <selection pane="bottomLeft" activeCell="K43" sqref="K43"/>
      <selection pane="bottomRight" activeCell="L33" sqref="L33"/>
    </sheetView>
  </sheetViews>
  <sheetFormatPr defaultRowHeight="12.75" x14ac:dyDescent="0.2"/>
  <cols>
    <col min="1" max="1" width="20.42578125" customWidth="1"/>
    <col min="6" max="6" width="4.42578125" customWidth="1"/>
    <col min="14" max="14" width="9.85546875" customWidth="1"/>
    <col min="15" max="16" width="13.42578125" customWidth="1"/>
  </cols>
  <sheetData>
    <row r="1" spans="1:18" x14ac:dyDescent="0.2">
      <c r="A1" s="83" t="s">
        <v>0</v>
      </c>
      <c r="B1" s="83"/>
      <c r="C1" s="83"/>
      <c r="D1" s="84" t="s">
        <v>17</v>
      </c>
      <c r="E1" s="83"/>
      <c r="F1" s="83"/>
      <c r="G1" s="83"/>
      <c r="H1" s="83"/>
      <c r="I1" s="83"/>
      <c r="J1" s="83"/>
      <c r="K1" s="83"/>
      <c r="L1" s="83"/>
      <c r="M1" s="83"/>
      <c r="N1" s="83"/>
      <c r="O1" s="83"/>
    </row>
    <row r="2" spans="1:18" x14ac:dyDescent="0.2">
      <c r="A2" s="83" t="s">
        <v>1</v>
      </c>
      <c r="B2" s="83"/>
      <c r="C2" s="83"/>
      <c r="D2" s="84" t="s">
        <v>96</v>
      </c>
      <c r="E2" s="83"/>
      <c r="F2" s="83"/>
      <c r="G2" s="83"/>
      <c r="H2" s="83"/>
      <c r="I2" s="83"/>
      <c r="J2" s="83"/>
      <c r="K2" s="83"/>
      <c r="L2" s="83"/>
      <c r="M2" s="83"/>
      <c r="N2" s="83"/>
      <c r="O2" s="83"/>
    </row>
    <row r="3" spans="1:18" x14ac:dyDescent="0.2">
      <c r="A3" s="103" t="s">
        <v>95</v>
      </c>
      <c r="B3" s="83"/>
      <c r="C3" s="83"/>
      <c r="D3" s="84" t="s">
        <v>108</v>
      </c>
      <c r="E3" s="83"/>
      <c r="F3" s="83"/>
      <c r="G3" s="83"/>
      <c r="H3" s="83"/>
      <c r="I3" s="83"/>
      <c r="J3" s="83"/>
      <c r="K3" s="83"/>
      <c r="L3" s="83"/>
      <c r="M3" s="83"/>
      <c r="N3" s="83"/>
      <c r="O3" s="83"/>
    </row>
    <row r="4" spans="1:18" x14ac:dyDescent="0.2">
      <c r="A4" s="83"/>
      <c r="B4" s="118" t="s">
        <v>112</v>
      </c>
      <c r="C4" s="83"/>
      <c r="D4" s="83"/>
      <c r="E4" s="83"/>
      <c r="F4" s="83"/>
      <c r="G4" s="118" t="s">
        <v>97</v>
      </c>
      <c r="H4" s="83"/>
      <c r="I4" s="83"/>
      <c r="J4" s="83"/>
      <c r="K4" s="83"/>
      <c r="L4" s="83"/>
      <c r="M4" s="83"/>
      <c r="N4" s="83"/>
      <c r="O4" s="83"/>
    </row>
    <row r="5" spans="1:18" x14ac:dyDescent="0.2">
      <c r="A5" s="110"/>
      <c r="B5" s="119" t="s">
        <v>85</v>
      </c>
      <c r="C5" s="119" t="s">
        <v>113</v>
      </c>
      <c r="D5" s="119" t="s">
        <v>114</v>
      </c>
      <c r="E5" s="119" t="s">
        <v>98</v>
      </c>
      <c r="F5" s="110"/>
      <c r="G5" s="119" t="s">
        <v>98</v>
      </c>
      <c r="H5" s="119" t="s">
        <v>99</v>
      </c>
      <c r="I5" s="119" t="s">
        <v>100</v>
      </c>
      <c r="J5" s="119" t="s">
        <v>101</v>
      </c>
      <c r="K5" s="110"/>
      <c r="L5" s="83"/>
      <c r="M5" s="83"/>
      <c r="N5" s="83"/>
      <c r="O5" s="83"/>
    </row>
    <row r="6" spans="1:18" ht="76.5" x14ac:dyDescent="0.2">
      <c r="A6" s="103" t="s">
        <v>111</v>
      </c>
      <c r="B6" s="83"/>
      <c r="C6" s="83"/>
      <c r="D6" s="83"/>
      <c r="E6" s="83"/>
      <c r="F6" s="83"/>
      <c r="G6" s="83"/>
      <c r="H6" s="83"/>
      <c r="I6" s="83"/>
      <c r="J6" s="83"/>
      <c r="K6" s="83"/>
      <c r="L6" s="85" t="s">
        <v>109</v>
      </c>
      <c r="M6" s="85" t="s">
        <v>110</v>
      </c>
      <c r="N6" s="94" t="s">
        <v>18</v>
      </c>
      <c r="O6" s="85" t="s">
        <v>107</v>
      </c>
      <c r="Q6" s="5"/>
      <c r="R6" s="5"/>
    </row>
    <row r="7" spans="1:18" x14ac:dyDescent="0.2">
      <c r="A7" s="120" t="s">
        <v>7</v>
      </c>
      <c r="B7" s="121"/>
      <c r="C7" s="121"/>
      <c r="D7" s="121"/>
      <c r="E7" s="121"/>
      <c r="F7" s="121"/>
      <c r="G7" s="121"/>
      <c r="H7" s="121"/>
      <c r="I7" s="121"/>
      <c r="J7" s="121"/>
      <c r="K7" s="120"/>
      <c r="L7" s="120"/>
      <c r="M7" s="120"/>
      <c r="N7" s="120"/>
      <c r="O7" s="120"/>
    </row>
    <row r="8" spans="1:18" x14ac:dyDescent="0.2">
      <c r="A8" s="122" t="s">
        <v>8</v>
      </c>
      <c r="B8" s="123">
        <v>1.103</v>
      </c>
      <c r="C8" s="123">
        <v>1.111</v>
      </c>
      <c r="D8" s="123">
        <v>1.123</v>
      </c>
      <c r="E8" s="123">
        <v>1.1279999999999999</v>
      </c>
      <c r="F8" s="121"/>
      <c r="G8" s="123">
        <v>1.1279999999999999</v>
      </c>
      <c r="H8" s="123">
        <v>1.135</v>
      </c>
      <c r="I8" s="123">
        <v>1.139</v>
      </c>
      <c r="J8" s="123">
        <v>1.147</v>
      </c>
      <c r="K8" s="120"/>
      <c r="L8" s="122">
        <f>AVERAGE(B8:E8)</f>
        <v>1.11625</v>
      </c>
      <c r="M8" s="122">
        <f>AVERAGE(G8:J8)</f>
        <v>1.1372500000000001</v>
      </c>
      <c r="N8" s="122">
        <f>M8-L8</f>
        <v>2.100000000000013E-2</v>
      </c>
      <c r="O8" s="124">
        <f>N8/L8</f>
        <v>1.881298992161266E-2</v>
      </c>
    </row>
    <row r="9" spans="1:18" x14ac:dyDescent="0.2">
      <c r="A9" s="121" t="s">
        <v>9</v>
      </c>
      <c r="B9" s="125">
        <v>0.6</v>
      </c>
      <c r="C9" s="125">
        <v>0.7</v>
      </c>
      <c r="D9" s="125">
        <v>1.1000000000000001</v>
      </c>
      <c r="E9" s="125">
        <v>0.5</v>
      </c>
      <c r="F9" s="121"/>
      <c r="G9" s="125">
        <v>0.5</v>
      </c>
      <c r="H9" s="125">
        <v>0.6</v>
      </c>
      <c r="I9" s="125">
        <v>0.4</v>
      </c>
      <c r="J9" s="125">
        <v>0.7</v>
      </c>
      <c r="K9" s="120"/>
      <c r="L9" s="120"/>
      <c r="M9" s="120"/>
      <c r="N9" s="120"/>
      <c r="O9" s="124"/>
    </row>
    <row r="10" spans="1:18" x14ac:dyDescent="0.2">
      <c r="A10" s="121" t="s">
        <v>10</v>
      </c>
      <c r="B10" s="125">
        <v>2.6</v>
      </c>
      <c r="C10" s="125">
        <v>2.7</v>
      </c>
      <c r="D10" s="125">
        <v>3.1</v>
      </c>
      <c r="E10" s="125">
        <v>2.9</v>
      </c>
      <c r="F10" s="121"/>
      <c r="G10" s="125">
        <v>2.9</v>
      </c>
      <c r="H10" s="125">
        <v>2.9</v>
      </c>
      <c r="I10" s="125">
        <v>2.5</v>
      </c>
      <c r="J10" s="125">
        <v>2.1</v>
      </c>
      <c r="K10" s="120"/>
      <c r="L10" s="120"/>
      <c r="M10" s="120"/>
      <c r="N10" s="120"/>
      <c r="O10" s="124"/>
    </row>
    <row r="11" spans="1:18" x14ac:dyDescent="0.2">
      <c r="A11" s="121" t="s">
        <v>11</v>
      </c>
      <c r="B11" s="125">
        <v>2.6</v>
      </c>
      <c r="C11" s="125">
        <v>2.6</v>
      </c>
      <c r="D11" s="125">
        <v>2.8</v>
      </c>
      <c r="E11" s="125">
        <v>2.8</v>
      </c>
      <c r="F11" s="121"/>
      <c r="G11" s="125">
        <v>2.8</v>
      </c>
      <c r="H11" s="125">
        <v>2.9</v>
      </c>
      <c r="I11" s="125">
        <v>2.9</v>
      </c>
      <c r="J11" s="125">
        <v>2.6</v>
      </c>
      <c r="K11" s="120"/>
      <c r="L11" s="120"/>
      <c r="M11" s="120"/>
      <c r="N11" s="120"/>
      <c r="O11" s="124"/>
    </row>
    <row r="12" spans="1:18" x14ac:dyDescent="0.2">
      <c r="A12" s="122" t="s">
        <v>12</v>
      </c>
      <c r="B12" s="126">
        <v>0.54200000000000004</v>
      </c>
      <c r="C12" s="126">
        <v>0.54300000000000004</v>
      </c>
      <c r="D12" s="126">
        <v>0.54600000000000004</v>
      </c>
      <c r="E12" s="126">
        <v>0.54500000000000004</v>
      </c>
      <c r="F12" s="121"/>
      <c r="G12" s="126">
        <v>0.54500000000000004</v>
      </c>
      <c r="H12" s="126">
        <v>0.54500000000000004</v>
      </c>
      <c r="I12" s="126">
        <v>0.54500000000000004</v>
      </c>
      <c r="J12" s="126">
        <v>0.54700000000000004</v>
      </c>
      <c r="K12" s="120"/>
      <c r="L12" s="120"/>
      <c r="M12" s="120"/>
      <c r="N12" s="120"/>
      <c r="O12" s="124"/>
    </row>
    <row r="13" spans="1:18" x14ac:dyDescent="0.2">
      <c r="A13" s="120"/>
      <c r="B13" s="125"/>
      <c r="C13" s="125"/>
      <c r="D13" s="125"/>
      <c r="E13" s="125"/>
      <c r="F13" s="121"/>
      <c r="G13" s="125"/>
      <c r="H13" s="125"/>
      <c r="I13" s="125"/>
      <c r="J13" s="125"/>
      <c r="K13" s="120"/>
      <c r="L13" s="120"/>
      <c r="M13" s="120"/>
      <c r="N13" s="120"/>
      <c r="O13" s="124"/>
    </row>
    <row r="14" spans="1:18" x14ac:dyDescent="0.2">
      <c r="A14" s="120" t="s">
        <v>13</v>
      </c>
      <c r="B14" s="125"/>
      <c r="C14" s="125"/>
      <c r="D14" s="125"/>
      <c r="E14" s="125"/>
      <c r="F14" s="121"/>
      <c r="G14" s="125"/>
      <c r="H14" s="125"/>
      <c r="I14" s="125"/>
      <c r="J14" s="125"/>
      <c r="K14" s="120"/>
      <c r="L14" s="120"/>
      <c r="M14" s="120"/>
      <c r="N14" s="120"/>
      <c r="O14" s="124"/>
    </row>
    <row r="15" spans="1:18" x14ac:dyDescent="0.2">
      <c r="A15" s="122" t="s">
        <v>14</v>
      </c>
      <c r="B15" s="123">
        <v>1.0640000000000001</v>
      </c>
      <c r="C15" s="123">
        <v>1.069</v>
      </c>
      <c r="D15" s="123">
        <v>1.0720000000000001</v>
      </c>
      <c r="E15" s="123">
        <v>1.0740000000000001</v>
      </c>
      <c r="F15" s="121"/>
      <c r="G15" s="123">
        <v>1.0740000000000001</v>
      </c>
      <c r="H15" s="123">
        <v>1.077</v>
      </c>
      <c r="I15" s="123">
        <v>1.0820000000000001</v>
      </c>
      <c r="J15" s="123">
        <v>1.0820000000000001</v>
      </c>
      <c r="K15" s="120"/>
      <c r="L15" s="122">
        <f>AVERAGE(B15:E15)</f>
        <v>1.06975</v>
      </c>
      <c r="M15" s="122">
        <f>AVERAGE(G15:J15)</f>
        <v>1.0787499999999999</v>
      </c>
      <c r="N15" s="122">
        <f>M15-L15</f>
        <v>8.999999999999897E-3</v>
      </c>
      <c r="O15" s="124">
        <f>N15/L15</f>
        <v>8.4131806496844097E-3</v>
      </c>
    </row>
    <row r="16" spans="1:18" x14ac:dyDescent="0.2">
      <c r="A16" s="121" t="s">
        <v>9</v>
      </c>
      <c r="B16" s="125">
        <v>0.4</v>
      </c>
      <c r="C16" s="125">
        <v>0.4</v>
      </c>
      <c r="D16" s="125">
        <v>0.3</v>
      </c>
      <c r="E16" s="125">
        <v>0.2</v>
      </c>
      <c r="F16" s="121"/>
      <c r="G16" s="125">
        <v>0.2</v>
      </c>
      <c r="H16" s="125">
        <v>0.4</v>
      </c>
      <c r="I16" s="125">
        <v>0.4</v>
      </c>
      <c r="J16" s="125">
        <v>0</v>
      </c>
      <c r="K16" s="120"/>
      <c r="L16" s="120"/>
      <c r="M16" s="120"/>
      <c r="N16" s="120"/>
      <c r="O16" s="120"/>
    </row>
    <row r="17" spans="1:17" x14ac:dyDescent="0.2">
      <c r="A17" s="121" t="s">
        <v>10</v>
      </c>
      <c r="B17" s="125">
        <v>1.8</v>
      </c>
      <c r="C17" s="125">
        <v>1.6</v>
      </c>
      <c r="D17" s="125">
        <v>1.5</v>
      </c>
      <c r="E17" s="125">
        <v>1.3</v>
      </c>
      <c r="F17" s="121"/>
      <c r="G17" s="125">
        <v>1.3</v>
      </c>
      <c r="H17" s="125">
        <v>1.2</v>
      </c>
      <c r="I17" s="125">
        <v>1.2</v>
      </c>
      <c r="J17" s="125">
        <v>1</v>
      </c>
      <c r="K17" s="120"/>
      <c r="L17" s="120"/>
      <c r="M17" s="120"/>
      <c r="N17" s="120"/>
      <c r="O17" s="120"/>
    </row>
    <row r="18" spans="1:17" x14ac:dyDescent="0.2">
      <c r="A18" s="121" t="s">
        <v>11</v>
      </c>
      <c r="B18" s="125">
        <v>1.8</v>
      </c>
      <c r="C18" s="125">
        <v>1.7</v>
      </c>
      <c r="D18" s="125">
        <v>1.7</v>
      </c>
      <c r="E18" s="125">
        <v>1.5</v>
      </c>
      <c r="F18" s="121"/>
      <c r="G18" s="125">
        <v>1.5</v>
      </c>
      <c r="H18" s="125">
        <v>1.4</v>
      </c>
      <c r="I18" s="125">
        <v>1.3</v>
      </c>
      <c r="J18" s="125">
        <v>1.2</v>
      </c>
      <c r="K18" s="120"/>
      <c r="L18" s="120"/>
      <c r="M18" s="120"/>
      <c r="N18" s="120"/>
      <c r="O18" s="120"/>
    </row>
    <row r="19" spans="1:17" x14ac:dyDescent="0.2">
      <c r="A19" s="122" t="s">
        <v>12</v>
      </c>
      <c r="B19" s="123">
        <v>0.11</v>
      </c>
      <c r="C19" s="123">
        <v>0.11</v>
      </c>
      <c r="D19" s="123">
        <v>0.109</v>
      </c>
      <c r="E19" s="123">
        <v>0.109</v>
      </c>
      <c r="F19" s="121"/>
      <c r="G19" s="123">
        <v>0.109</v>
      </c>
      <c r="H19" s="123">
        <v>0.109</v>
      </c>
      <c r="I19" s="123">
        <v>0.109</v>
      </c>
      <c r="J19" s="123">
        <v>0.108</v>
      </c>
      <c r="K19" s="120"/>
      <c r="L19" s="120"/>
      <c r="M19" s="120"/>
      <c r="N19" s="120"/>
      <c r="O19" s="120"/>
    </row>
    <row r="20" spans="1:17" x14ac:dyDescent="0.2">
      <c r="A20" s="44"/>
      <c r="B20" s="44"/>
      <c r="C20" s="44"/>
      <c r="D20" s="44"/>
      <c r="E20" s="44"/>
      <c r="F20" s="45"/>
      <c r="G20" s="44"/>
      <c r="H20" s="44"/>
      <c r="I20" s="44"/>
      <c r="J20" s="44"/>
      <c r="K20" s="46"/>
      <c r="L20" s="46"/>
      <c r="M20" s="46"/>
      <c r="N20" s="46"/>
      <c r="O20" s="46"/>
      <c r="P20" s="46"/>
      <c r="Q20" s="46"/>
    </row>
    <row r="21" spans="1:17" x14ac:dyDescent="0.2">
      <c r="A21" s="120"/>
      <c r="B21" s="120"/>
      <c r="C21" s="120"/>
      <c r="D21" s="127" t="s">
        <v>115</v>
      </c>
      <c r="E21" s="120"/>
      <c r="F21" s="120"/>
      <c r="G21" s="120"/>
      <c r="H21" s="120"/>
      <c r="I21" s="120"/>
      <c r="J21" s="120"/>
      <c r="K21" s="120"/>
      <c r="L21" s="120"/>
      <c r="M21" s="120"/>
      <c r="N21" s="120"/>
      <c r="O21" s="120"/>
    </row>
    <row r="22" spans="1:17" x14ac:dyDescent="0.2">
      <c r="A22" s="120"/>
      <c r="B22" s="129" t="s">
        <v>116</v>
      </c>
      <c r="C22" s="120"/>
      <c r="D22" s="120"/>
      <c r="E22" s="120"/>
      <c r="F22" s="120"/>
      <c r="G22" s="129" t="s">
        <v>103</v>
      </c>
      <c r="H22" s="120"/>
      <c r="I22" s="120"/>
      <c r="J22" s="120"/>
      <c r="K22" s="120"/>
      <c r="L22" s="120"/>
      <c r="M22" s="120"/>
      <c r="N22" s="120"/>
      <c r="O22" s="120"/>
    </row>
    <row r="23" spans="1:17" x14ac:dyDescent="0.2">
      <c r="A23" s="120"/>
      <c r="B23" s="130" t="s">
        <v>117</v>
      </c>
      <c r="C23" s="130" t="s">
        <v>118</v>
      </c>
      <c r="D23" s="130" t="s">
        <v>119</v>
      </c>
      <c r="E23" s="130" t="s">
        <v>104</v>
      </c>
      <c r="F23" s="131"/>
      <c r="G23" s="131" t="s">
        <v>104</v>
      </c>
      <c r="H23" s="131" t="s">
        <v>105</v>
      </c>
      <c r="I23" s="131" t="s">
        <v>83</v>
      </c>
      <c r="J23" s="131" t="s">
        <v>84</v>
      </c>
      <c r="K23" s="120"/>
      <c r="L23" s="120"/>
      <c r="M23" s="120"/>
      <c r="N23" s="120"/>
      <c r="O23" s="120"/>
    </row>
    <row r="24" spans="1:17" ht="81.75" customHeight="1" x14ac:dyDescent="0.2">
      <c r="A24" s="120" t="s">
        <v>7</v>
      </c>
      <c r="B24" s="121"/>
      <c r="C24" s="121"/>
      <c r="D24" s="121"/>
      <c r="E24" s="121"/>
      <c r="F24" s="121"/>
      <c r="G24" s="121"/>
      <c r="H24" s="121"/>
      <c r="I24" s="121"/>
      <c r="J24" s="121"/>
      <c r="K24" s="120"/>
      <c r="L24" s="132" t="s">
        <v>72</v>
      </c>
      <c r="M24" s="134" t="s">
        <v>120</v>
      </c>
      <c r="N24" s="132" t="s">
        <v>18</v>
      </c>
      <c r="O24" s="134" t="s">
        <v>107</v>
      </c>
    </row>
    <row r="25" spans="1:17" x14ac:dyDescent="0.2">
      <c r="A25" s="122" t="s">
        <v>8</v>
      </c>
      <c r="B25" s="122">
        <v>1.0469999999999999</v>
      </c>
      <c r="C25" s="122">
        <v>1.0549999999999999</v>
      </c>
      <c r="D25" s="122">
        <v>1.0620000000000001</v>
      </c>
      <c r="E25" s="122">
        <v>1.0669999999999999</v>
      </c>
      <c r="F25" s="121"/>
      <c r="G25" s="122">
        <v>1.0669999999999999</v>
      </c>
      <c r="H25" s="122">
        <v>1.075</v>
      </c>
      <c r="I25" s="122">
        <v>1.0820000000000001</v>
      </c>
      <c r="J25" s="122">
        <v>1.089</v>
      </c>
      <c r="K25" s="122"/>
      <c r="L25" s="122">
        <f>AVERAGE(B25:E25)</f>
        <v>1.05775</v>
      </c>
      <c r="M25" s="122">
        <f>AVERAGE(G25:J25)</f>
        <v>1.0782500000000002</v>
      </c>
      <c r="N25" s="122">
        <f>M25-L25</f>
        <v>2.0500000000000185E-2</v>
      </c>
      <c r="O25" s="133">
        <f>N25/L25</f>
        <v>1.9380761049397482E-2</v>
      </c>
      <c r="P25" s="19"/>
    </row>
    <row r="26" spans="1:17" x14ac:dyDescent="0.2">
      <c r="A26" s="121" t="s">
        <v>9</v>
      </c>
      <c r="B26" s="121">
        <v>0.6</v>
      </c>
      <c r="C26" s="121">
        <v>0.8</v>
      </c>
      <c r="D26" s="121">
        <v>0.6</v>
      </c>
      <c r="E26" s="121">
        <v>0.5</v>
      </c>
      <c r="F26" s="121"/>
      <c r="G26" s="121">
        <v>0.5</v>
      </c>
      <c r="H26" s="121">
        <v>0.7</v>
      </c>
      <c r="I26" s="121">
        <v>0.6</v>
      </c>
      <c r="J26" s="121">
        <v>0.6</v>
      </c>
      <c r="K26" s="121"/>
      <c r="L26" s="120"/>
      <c r="M26" s="120"/>
      <c r="N26" s="120"/>
      <c r="O26" s="120"/>
    </row>
    <row r="27" spans="1:17" x14ac:dyDescent="0.2">
      <c r="A27" s="121" t="s">
        <v>10</v>
      </c>
      <c r="B27" s="121">
        <v>2.2999999999999998</v>
      </c>
      <c r="C27" s="121">
        <v>2.2999999999999998</v>
      </c>
      <c r="D27" s="121">
        <v>2.5</v>
      </c>
      <c r="E27" s="121">
        <v>2.6</v>
      </c>
      <c r="F27" s="121"/>
      <c r="G27" s="121">
        <v>2.6</v>
      </c>
      <c r="H27" s="121">
        <v>2.7</v>
      </c>
      <c r="I27" s="121">
        <v>2.5</v>
      </c>
      <c r="J27" s="121">
        <v>2.5</v>
      </c>
      <c r="K27" s="121"/>
      <c r="L27" s="120"/>
      <c r="M27" s="120"/>
      <c r="N27" s="120"/>
      <c r="O27" s="120"/>
    </row>
    <row r="28" spans="1:17" x14ac:dyDescent="0.2">
      <c r="A28" s="121" t="s">
        <v>11</v>
      </c>
      <c r="B28" s="121">
        <v>2.5</v>
      </c>
      <c r="C28" s="121">
        <v>2.4</v>
      </c>
      <c r="D28" s="121">
        <v>2.4</v>
      </c>
      <c r="E28" s="121">
        <v>2.4</v>
      </c>
      <c r="F28" s="121"/>
      <c r="G28" s="121">
        <v>2.4</v>
      </c>
      <c r="H28" s="121">
        <v>2.5</v>
      </c>
      <c r="I28" s="121">
        <v>2.6</v>
      </c>
      <c r="J28" s="121">
        <v>2.6</v>
      </c>
      <c r="K28" s="121"/>
      <c r="L28" s="120"/>
      <c r="M28" s="120"/>
      <c r="N28" s="120"/>
      <c r="O28" s="120"/>
    </row>
    <row r="29" spans="1:17" x14ac:dyDescent="0.2">
      <c r="A29" s="122" t="s">
        <v>12</v>
      </c>
      <c r="B29" s="120">
        <v>0.54500000000000004</v>
      </c>
      <c r="C29" s="120">
        <v>0.54500000000000004</v>
      </c>
      <c r="D29" s="120">
        <v>0.54500000000000004</v>
      </c>
      <c r="E29" s="120">
        <v>0.54400000000000004</v>
      </c>
      <c r="F29" s="121"/>
      <c r="G29" s="120">
        <v>0.54400000000000004</v>
      </c>
      <c r="H29" s="120">
        <v>0.54400000000000004</v>
      </c>
      <c r="I29" s="120">
        <v>0.54300000000000004</v>
      </c>
      <c r="J29" s="120">
        <v>0.54400000000000004</v>
      </c>
      <c r="K29" s="122"/>
      <c r="L29" s="120"/>
      <c r="M29" s="120"/>
      <c r="N29" s="120"/>
      <c r="O29" s="120"/>
    </row>
    <row r="30" spans="1:17" x14ac:dyDescent="0.2">
      <c r="A30" s="120"/>
      <c r="B30" s="121"/>
      <c r="C30" s="121"/>
      <c r="D30" s="121"/>
      <c r="E30" s="121"/>
      <c r="F30" s="121"/>
      <c r="G30" s="121"/>
      <c r="H30" s="121"/>
      <c r="I30" s="121"/>
      <c r="J30" s="121"/>
      <c r="K30" s="120"/>
      <c r="L30" s="120"/>
      <c r="M30" s="120"/>
      <c r="N30" s="120"/>
      <c r="O30" s="120"/>
    </row>
    <row r="31" spans="1:17" x14ac:dyDescent="0.2">
      <c r="A31" s="120" t="s">
        <v>13</v>
      </c>
      <c r="B31" s="121"/>
      <c r="C31" s="121"/>
      <c r="D31" s="121"/>
      <c r="E31" s="121"/>
      <c r="F31" s="121"/>
      <c r="G31" s="121"/>
      <c r="H31" s="121"/>
      <c r="I31" s="121"/>
      <c r="J31" s="121"/>
      <c r="K31" s="120"/>
      <c r="L31" s="120"/>
      <c r="M31" s="120"/>
      <c r="N31" s="120"/>
      <c r="O31" s="120"/>
    </row>
    <row r="32" spans="1:17" x14ac:dyDescent="0.2">
      <c r="A32" s="122" t="s">
        <v>14</v>
      </c>
      <c r="B32" s="122">
        <v>1.032</v>
      </c>
      <c r="C32" s="122">
        <v>1.032</v>
      </c>
      <c r="D32" s="122">
        <v>1.042</v>
      </c>
      <c r="E32" s="122">
        <v>1.0409999999999999</v>
      </c>
      <c r="F32" s="121"/>
      <c r="G32" s="122">
        <v>1.0409999999999999</v>
      </c>
      <c r="H32" s="122">
        <v>1.0449999999999999</v>
      </c>
      <c r="I32" s="122">
        <v>1.052</v>
      </c>
      <c r="J32" s="122">
        <v>1.056</v>
      </c>
      <c r="K32" s="122"/>
      <c r="L32" s="122">
        <f>AVERAGE(B32:E32)</f>
        <v>1.0367500000000001</v>
      </c>
      <c r="M32" s="122">
        <f>AVERAGE(G32:J32)</f>
        <v>1.0485</v>
      </c>
      <c r="N32" s="122">
        <f>M32-L32</f>
        <v>1.1749999999999927E-2</v>
      </c>
      <c r="O32" s="133">
        <f>N32/L32</f>
        <v>1.1333494092114711E-2</v>
      </c>
      <c r="P32" s="19"/>
    </row>
    <row r="33" spans="1:16" x14ac:dyDescent="0.2">
      <c r="A33" s="121" t="s">
        <v>9</v>
      </c>
      <c r="B33" s="121">
        <v>0.3</v>
      </c>
      <c r="C33" s="121">
        <v>-0.1</v>
      </c>
      <c r="D33" s="121">
        <v>1</v>
      </c>
      <c r="E33" s="121">
        <v>-0.1</v>
      </c>
      <c r="F33" s="121"/>
      <c r="G33" s="121">
        <v>-0.1</v>
      </c>
      <c r="H33" s="121">
        <v>0.4</v>
      </c>
      <c r="I33" s="121">
        <v>0.6</v>
      </c>
      <c r="J33" s="121">
        <v>0.3</v>
      </c>
      <c r="K33" s="121"/>
      <c r="L33" s="120"/>
      <c r="M33" s="120"/>
      <c r="N33" s="120"/>
      <c r="O33" s="120"/>
    </row>
    <row r="34" spans="1:16" x14ac:dyDescent="0.2">
      <c r="A34" s="121" t="s">
        <v>10</v>
      </c>
      <c r="B34" s="121">
        <v>1.7</v>
      </c>
      <c r="C34" s="121">
        <v>1.1000000000000001</v>
      </c>
      <c r="D34" s="121">
        <v>1.9</v>
      </c>
      <c r="E34" s="121">
        <v>1.1000000000000001</v>
      </c>
      <c r="F34" s="121"/>
      <c r="G34" s="121">
        <v>1.1000000000000001</v>
      </c>
      <c r="H34" s="121">
        <v>1.3</v>
      </c>
      <c r="I34" s="121">
        <v>2</v>
      </c>
      <c r="J34" s="121">
        <v>1.4</v>
      </c>
      <c r="K34" s="121"/>
      <c r="L34" s="120"/>
      <c r="M34" s="120"/>
      <c r="N34" s="120"/>
      <c r="O34" s="120"/>
    </row>
    <row r="35" spans="1:16" x14ac:dyDescent="0.2">
      <c r="A35" s="121" t="s">
        <v>11</v>
      </c>
      <c r="B35" s="121">
        <v>1.4</v>
      </c>
      <c r="C35" s="121">
        <v>1.4</v>
      </c>
      <c r="D35" s="121">
        <v>1.6</v>
      </c>
      <c r="E35" s="121">
        <v>1.4</v>
      </c>
      <c r="F35" s="121"/>
      <c r="G35" s="121">
        <v>1.4</v>
      </c>
      <c r="H35" s="121">
        <v>1.3</v>
      </c>
      <c r="I35" s="121">
        <v>1.6</v>
      </c>
      <c r="J35" s="121">
        <v>1.4</v>
      </c>
      <c r="K35" s="121"/>
      <c r="L35" s="120"/>
      <c r="M35" s="120"/>
      <c r="N35" s="120"/>
      <c r="O35" s="120"/>
    </row>
    <row r="36" spans="1:16" x14ac:dyDescent="0.2">
      <c r="A36" s="122" t="s">
        <v>12</v>
      </c>
      <c r="B36" s="122">
        <v>0.113</v>
      </c>
      <c r="C36" s="122">
        <v>0.112</v>
      </c>
      <c r="D36" s="122">
        <v>0.112</v>
      </c>
      <c r="E36" s="122">
        <v>0.111</v>
      </c>
      <c r="F36" s="121"/>
      <c r="G36" s="122">
        <v>0.111</v>
      </c>
      <c r="H36" s="122">
        <v>0.111</v>
      </c>
      <c r="I36" s="122">
        <v>0.111</v>
      </c>
      <c r="J36" s="122">
        <v>0.111</v>
      </c>
      <c r="K36" s="122"/>
      <c r="L36" s="120"/>
      <c r="M36" s="120"/>
      <c r="N36" s="120"/>
      <c r="O36" s="120"/>
    </row>
    <row r="37" spans="1:16" x14ac:dyDescent="0.2">
      <c r="A37" s="120"/>
      <c r="B37" s="121"/>
      <c r="C37" s="121"/>
      <c r="D37" s="121"/>
      <c r="E37" s="121"/>
      <c r="F37" s="121"/>
      <c r="G37" s="121"/>
      <c r="H37" s="121"/>
      <c r="I37" s="121"/>
      <c r="J37" s="121"/>
      <c r="K37" s="120"/>
      <c r="L37" s="120"/>
      <c r="M37" s="120"/>
      <c r="N37" s="120"/>
      <c r="O37" s="120"/>
    </row>
    <row r="38" spans="1:16" x14ac:dyDescent="0.2">
      <c r="A38" s="122" t="s">
        <v>15</v>
      </c>
      <c r="B38" s="122">
        <v>0.79400000000000004</v>
      </c>
      <c r="C38" s="122">
        <v>0.83199999999999996</v>
      </c>
      <c r="D38" s="122">
        <v>0.81699999999999995</v>
      </c>
      <c r="E38" s="122">
        <v>0.84299999999999997</v>
      </c>
      <c r="F38" s="122"/>
      <c r="G38" s="122">
        <v>0.84299999999999997</v>
      </c>
      <c r="H38" s="122">
        <v>0.86199999999999999</v>
      </c>
      <c r="I38" s="122">
        <v>0.88800000000000001</v>
      </c>
      <c r="J38" s="122">
        <v>0.88600000000000001</v>
      </c>
      <c r="K38" s="122"/>
      <c r="L38" s="122">
        <f>AVERAGE(B38:E38)</f>
        <v>0.8214999999999999</v>
      </c>
      <c r="M38" s="122">
        <f>AVERAGE(G38:J38)</f>
        <v>0.86975000000000002</v>
      </c>
      <c r="N38" s="122">
        <f>M38-L38</f>
        <v>4.8250000000000126E-2</v>
      </c>
      <c r="O38" s="133">
        <f>N38/L38</f>
        <v>5.8734023128423775E-2</v>
      </c>
      <c r="P38" s="19"/>
    </row>
    <row r="39" spans="1:16" x14ac:dyDescent="0.2">
      <c r="A39" s="121" t="s">
        <v>3</v>
      </c>
      <c r="B39" s="121">
        <v>4.7</v>
      </c>
      <c r="C39" s="121">
        <v>4.9000000000000004</v>
      </c>
      <c r="D39" s="121">
        <v>-1.8</v>
      </c>
      <c r="E39" s="121">
        <v>3.1</v>
      </c>
      <c r="F39" s="121"/>
      <c r="G39" s="121">
        <v>3.1</v>
      </c>
      <c r="H39" s="121">
        <v>2.2999999999999998</v>
      </c>
      <c r="I39" s="121">
        <v>3.1</v>
      </c>
      <c r="J39" s="121">
        <v>-0.3</v>
      </c>
      <c r="K39" s="121"/>
      <c r="L39" s="120"/>
      <c r="M39" s="120"/>
      <c r="N39" s="120"/>
      <c r="O39" s="120"/>
    </row>
    <row r="40" spans="1:16" x14ac:dyDescent="0.2">
      <c r="A40" s="121" t="s">
        <v>4</v>
      </c>
      <c r="B40" s="121">
        <v>-9</v>
      </c>
      <c r="C40" s="121">
        <v>-5.8</v>
      </c>
      <c r="D40" s="121">
        <v>1.5</v>
      </c>
      <c r="E40" s="121">
        <v>11.1</v>
      </c>
      <c r="F40" s="121"/>
      <c r="G40" s="121">
        <v>11.1</v>
      </c>
      <c r="H40" s="121">
        <v>8.5</v>
      </c>
      <c r="I40" s="121">
        <v>6.7</v>
      </c>
      <c r="J40" s="121">
        <v>8.4</v>
      </c>
      <c r="K40" s="121"/>
      <c r="L40" s="120"/>
      <c r="M40" s="120"/>
      <c r="N40" s="120"/>
      <c r="O40" s="120"/>
    </row>
    <row r="41" spans="1:16" x14ac:dyDescent="0.2">
      <c r="A41" s="121" t="s">
        <v>5</v>
      </c>
      <c r="B41" s="121">
        <v>-11.6</v>
      </c>
      <c r="C41" s="121">
        <v>-9.6</v>
      </c>
      <c r="D41" s="121">
        <v>-6</v>
      </c>
      <c r="E41" s="121">
        <v>-1</v>
      </c>
      <c r="F41" s="121"/>
      <c r="G41" s="121">
        <v>-1</v>
      </c>
      <c r="H41" s="121">
        <v>3.5</v>
      </c>
      <c r="I41" s="121">
        <v>6.9</v>
      </c>
      <c r="J41" s="121">
        <v>8.6</v>
      </c>
      <c r="K41" s="121"/>
      <c r="L41" s="120"/>
      <c r="M41" s="120"/>
      <c r="N41" s="120"/>
      <c r="O41" s="120"/>
    </row>
    <row r="42" spans="1:16" x14ac:dyDescent="0.2">
      <c r="A42" s="122" t="s">
        <v>6</v>
      </c>
      <c r="B42" s="122">
        <v>2.1000000000000001E-2</v>
      </c>
      <c r="C42" s="122">
        <v>2.1999999999999999E-2</v>
      </c>
      <c r="D42" s="122">
        <v>2.1999999999999999E-2</v>
      </c>
      <c r="E42" s="122">
        <v>2.1999999999999999E-2</v>
      </c>
      <c r="F42" s="122"/>
      <c r="G42" s="122">
        <v>2.1999999999999999E-2</v>
      </c>
      <c r="H42" s="122">
        <v>2.1999999999999999E-2</v>
      </c>
      <c r="I42" s="122">
        <v>2.3E-2</v>
      </c>
      <c r="J42" s="122">
        <v>2.3E-2</v>
      </c>
      <c r="K42" s="122"/>
      <c r="L42" s="120"/>
      <c r="M42" s="120"/>
      <c r="N42" s="120"/>
      <c r="O42" s="120"/>
    </row>
    <row r="43" spans="1:16" x14ac:dyDescent="0.2">
      <c r="A43" s="120"/>
      <c r="B43" s="121"/>
      <c r="C43" s="121"/>
      <c r="D43" s="121"/>
      <c r="E43" s="121"/>
      <c r="F43" s="121"/>
      <c r="G43" s="121"/>
      <c r="H43" s="121"/>
      <c r="I43" s="121"/>
      <c r="J43" s="121"/>
      <c r="K43" s="120"/>
      <c r="L43" s="120"/>
      <c r="M43" s="120"/>
      <c r="N43" s="120"/>
      <c r="O43" s="120"/>
    </row>
    <row r="44" spans="1:16" x14ac:dyDescent="0.2">
      <c r="A44" s="122" t="s">
        <v>16</v>
      </c>
      <c r="B44" s="122">
        <v>0.97499999999999998</v>
      </c>
      <c r="C44" s="122">
        <v>0.97699999999999998</v>
      </c>
      <c r="D44" s="122">
        <v>0.96599999999999997</v>
      </c>
      <c r="E44" s="122">
        <v>0.97399999999999998</v>
      </c>
      <c r="F44" s="122"/>
      <c r="G44" s="122">
        <v>0.97399999999999998</v>
      </c>
      <c r="H44" s="122">
        <v>0.98699999999999999</v>
      </c>
      <c r="I44" s="122">
        <v>0.98899999999999999</v>
      </c>
      <c r="J44" s="122">
        <v>0.98099999999999998</v>
      </c>
      <c r="K44" s="122"/>
      <c r="L44" s="122">
        <f>AVERAGE(B44:E44)</f>
        <v>0.97300000000000009</v>
      </c>
      <c r="M44" s="122">
        <f>AVERAGE(G44:J44)</f>
        <v>0.9827499999999999</v>
      </c>
      <c r="N44" s="122">
        <f>M44-L44</f>
        <v>9.7499999999998144E-3</v>
      </c>
      <c r="O44" s="133">
        <f>N44/L44</f>
        <v>1.002055498458357E-2</v>
      </c>
      <c r="P44" s="19"/>
    </row>
    <row r="45" spans="1:16" x14ac:dyDescent="0.2">
      <c r="A45" s="121" t="s">
        <v>3</v>
      </c>
      <c r="B45" s="121">
        <v>1</v>
      </c>
      <c r="C45" s="121">
        <v>0.2</v>
      </c>
      <c r="D45" s="121">
        <v>-1.1000000000000001</v>
      </c>
      <c r="E45" s="121">
        <v>0.8</v>
      </c>
      <c r="F45" s="121"/>
      <c r="G45" s="121">
        <v>0.8</v>
      </c>
      <c r="H45" s="121">
        <v>1.4</v>
      </c>
      <c r="I45" s="121">
        <v>0.2</v>
      </c>
      <c r="J45" s="121">
        <v>-0.9</v>
      </c>
      <c r="K45" s="121"/>
      <c r="L45" s="120"/>
      <c r="M45" s="120"/>
      <c r="N45" s="120"/>
      <c r="O45" s="120"/>
    </row>
    <row r="46" spans="1:16" x14ac:dyDescent="0.2">
      <c r="A46" s="121" t="s">
        <v>4</v>
      </c>
      <c r="B46" s="121">
        <v>-1.6</v>
      </c>
      <c r="C46" s="121">
        <v>-1.6</v>
      </c>
      <c r="D46" s="121">
        <v>-0.8</v>
      </c>
      <c r="E46" s="121">
        <v>0.9</v>
      </c>
      <c r="F46" s="121"/>
      <c r="G46" s="121">
        <v>0.9</v>
      </c>
      <c r="H46" s="121">
        <v>1.3</v>
      </c>
      <c r="I46" s="121">
        <v>1.3</v>
      </c>
      <c r="J46" s="121">
        <v>1.5</v>
      </c>
      <c r="K46" s="121"/>
      <c r="L46" s="120"/>
      <c r="M46" s="120"/>
      <c r="N46" s="120"/>
      <c r="O46" s="120"/>
    </row>
    <row r="47" spans="1:16" x14ac:dyDescent="0.2">
      <c r="A47" s="121" t="s">
        <v>5</v>
      </c>
      <c r="B47" s="121">
        <v>-2.9</v>
      </c>
      <c r="C47" s="121">
        <v>-2.5</v>
      </c>
      <c r="D47" s="121">
        <v>-1.7</v>
      </c>
      <c r="E47" s="121">
        <v>-0.8</v>
      </c>
      <c r="F47" s="121"/>
      <c r="G47" s="121">
        <v>-0.8</v>
      </c>
      <c r="H47" s="121">
        <v>-0.1</v>
      </c>
      <c r="I47" s="121">
        <v>0.7</v>
      </c>
      <c r="J47" s="121">
        <v>1.2</v>
      </c>
      <c r="K47" s="121"/>
      <c r="L47" s="120"/>
      <c r="M47" s="120"/>
      <c r="N47" s="120"/>
      <c r="O47" s="120"/>
    </row>
    <row r="48" spans="1:16" x14ac:dyDescent="0.2">
      <c r="A48" s="122" t="s">
        <v>6</v>
      </c>
      <c r="B48" s="122">
        <v>3.7999999999999999E-2</v>
      </c>
      <c r="C48" s="122">
        <v>3.7999999999999999E-2</v>
      </c>
      <c r="D48" s="122">
        <v>3.6999999999999998E-2</v>
      </c>
      <c r="E48" s="122">
        <v>3.6999999999999998E-2</v>
      </c>
      <c r="F48" s="122"/>
      <c r="G48" s="122">
        <v>3.6999999999999998E-2</v>
      </c>
      <c r="H48" s="122">
        <v>3.7999999999999999E-2</v>
      </c>
      <c r="I48" s="122">
        <v>3.7999999999999999E-2</v>
      </c>
      <c r="J48" s="122">
        <v>3.6999999999999998E-2</v>
      </c>
      <c r="K48" s="122"/>
      <c r="L48" s="120"/>
      <c r="M48" s="120"/>
      <c r="N48" s="120"/>
      <c r="O48" s="120"/>
    </row>
    <row r="49" spans="1:15" x14ac:dyDescent="0.2">
      <c r="A49" s="120"/>
      <c r="B49" s="120"/>
      <c r="C49" s="120"/>
      <c r="D49" s="120"/>
      <c r="E49" s="120"/>
      <c r="F49" s="121"/>
      <c r="G49" s="120"/>
      <c r="H49" s="120"/>
      <c r="I49" s="120"/>
      <c r="J49" s="120"/>
      <c r="K49" s="120"/>
      <c r="L49" s="120"/>
      <c r="M49" s="120"/>
      <c r="N49" s="120"/>
      <c r="O49" s="120"/>
    </row>
    <row r="50" spans="1:15" x14ac:dyDescent="0.2">
      <c r="B50" s="3"/>
      <c r="C50" s="3"/>
      <c r="D50" s="3"/>
      <c r="E50" s="3"/>
      <c r="F50" s="3"/>
    </row>
  </sheetData>
  <phoneticPr fontId="2" type="noConversion"/>
  <pageMargins left="0.44" right="0.75" top="1" bottom="0.56999999999999995" header="0.5" footer="0.5"/>
  <pageSetup scale="66"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R50"/>
  <sheetViews>
    <sheetView workbookViewId="0">
      <pane xSplit="1" ySplit="6" topLeftCell="B7" activePane="bottomRight" state="frozen"/>
      <selection activeCell="K43" sqref="K43"/>
      <selection pane="topRight" activeCell="K43" sqref="K43"/>
      <selection pane="bottomLeft" activeCell="K43" sqref="K43"/>
      <selection pane="bottomRight" activeCell="O8" sqref="O8"/>
    </sheetView>
  </sheetViews>
  <sheetFormatPr defaultRowHeight="12.75" x14ac:dyDescent="0.2"/>
  <cols>
    <col min="1" max="1" width="20.42578125" customWidth="1"/>
    <col min="6" max="6" width="4.42578125" customWidth="1"/>
    <col min="14" max="14" width="12.140625" customWidth="1"/>
    <col min="15" max="16" width="13.42578125" customWidth="1"/>
  </cols>
  <sheetData>
    <row r="1" spans="1:17" x14ac:dyDescent="0.2">
      <c r="A1" s="120" t="s">
        <v>0</v>
      </c>
      <c r="B1" s="120"/>
      <c r="C1" s="120"/>
      <c r="D1" s="127" t="s">
        <v>17</v>
      </c>
      <c r="E1" s="120"/>
      <c r="F1" s="120"/>
      <c r="G1" s="120"/>
      <c r="H1" s="120"/>
      <c r="I1" s="120"/>
      <c r="J1" s="120"/>
      <c r="K1" s="120"/>
      <c r="L1" s="120"/>
      <c r="M1" s="120"/>
      <c r="N1" s="120"/>
      <c r="O1" s="120"/>
      <c r="P1" s="120"/>
      <c r="Q1" s="120"/>
    </row>
    <row r="2" spans="1:17" x14ac:dyDescent="0.2">
      <c r="A2" s="120" t="s">
        <v>1</v>
      </c>
      <c r="B2" s="120"/>
      <c r="C2" s="120"/>
      <c r="D2" s="127" t="s">
        <v>96</v>
      </c>
      <c r="E2" s="120"/>
      <c r="F2" s="120"/>
      <c r="G2" s="120"/>
      <c r="H2" s="120"/>
      <c r="I2" s="120"/>
      <c r="J2" s="120"/>
      <c r="K2" s="120"/>
      <c r="L2" s="120"/>
      <c r="M2" s="120"/>
      <c r="N2" s="120"/>
      <c r="O2" s="120"/>
      <c r="P2" s="120"/>
      <c r="Q2" s="120"/>
    </row>
    <row r="3" spans="1:17" x14ac:dyDescent="0.2">
      <c r="A3" s="135" t="s">
        <v>95</v>
      </c>
      <c r="B3" s="120"/>
      <c r="C3" s="120"/>
      <c r="D3" s="127" t="s">
        <v>121</v>
      </c>
      <c r="E3" s="120"/>
      <c r="F3" s="120"/>
      <c r="G3" s="120"/>
      <c r="H3" s="120"/>
      <c r="I3" s="120"/>
      <c r="J3" s="120"/>
      <c r="K3" s="120"/>
      <c r="L3" s="120"/>
      <c r="M3" s="120"/>
      <c r="N3" s="120"/>
      <c r="O3" s="120"/>
      <c r="P3" s="120"/>
      <c r="Q3" s="120"/>
    </row>
    <row r="4" spans="1:17" x14ac:dyDescent="0.2">
      <c r="A4" s="120"/>
      <c r="B4" s="128" t="s">
        <v>122</v>
      </c>
      <c r="C4" s="120"/>
      <c r="D4" s="120"/>
      <c r="E4" s="120"/>
      <c r="F4" s="120"/>
      <c r="G4" s="128" t="s">
        <v>97</v>
      </c>
      <c r="H4" s="120"/>
      <c r="I4" s="120"/>
      <c r="J4" s="120"/>
      <c r="K4" s="120"/>
      <c r="L4" s="120"/>
      <c r="M4" s="120"/>
      <c r="N4" s="120"/>
      <c r="O4" s="120"/>
      <c r="P4" s="120"/>
      <c r="Q4" s="120"/>
    </row>
    <row r="5" spans="1:17" x14ac:dyDescent="0.2">
      <c r="A5" s="131"/>
      <c r="B5" s="130" t="s">
        <v>113</v>
      </c>
      <c r="C5" s="131" t="s">
        <v>114</v>
      </c>
      <c r="D5" s="130" t="s">
        <v>98</v>
      </c>
      <c r="E5" s="130" t="s">
        <v>99</v>
      </c>
      <c r="F5" s="131"/>
      <c r="G5" s="130" t="s">
        <v>98</v>
      </c>
      <c r="H5" s="130" t="s">
        <v>99</v>
      </c>
      <c r="I5" s="130" t="s">
        <v>100</v>
      </c>
      <c r="J5" s="130" t="s">
        <v>101</v>
      </c>
      <c r="K5" s="131"/>
      <c r="L5" s="120"/>
      <c r="M5" s="120"/>
      <c r="N5" s="120"/>
      <c r="O5" s="120"/>
      <c r="P5" s="120"/>
      <c r="Q5" s="120"/>
    </row>
    <row r="6" spans="1:17" ht="76.5" x14ac:dyDescent="0.2">
      <c r="A6" s="120"/>
      <c r="B6" s="120"/>
      <c r="C6" s="120"/>
      <c r="D6" s="120"/>
      <c r="E6" s="120"/>
      <c r="F6" s="120"/>
      <c r="G6" s="120"/>
      <c r="H6" s="120"/>
      <c r="I6" s="120"/>
      <c r="J6" s="120"/>
      <c r="K6" s="120"/>
      <c r="L6" s="132" t="s">
        <v>72</v>
      </c>
      <c r="M6" s="134" t="s">
        <v>110</v>
      </c>
      <c r="N6" s="132" t="s">
        <v>18</v>
      </c>
      <c r="O6" s="134" t="s">
        <v>107</v>
      </c>
      <c r="P6" s="120"/>
      <c r="Q6" s="120"/>
    </row>
    <row r="7" spans="1:17" x14ac:dyDescent="0.2">
      <c r="A7" s="120" t="s">
        <v>7</v>
      </c>
      <c r="B7" s="121"/>
      <c r="C7" s="121"/>
      <c r="D7" s="121"/>
      <c r="E7" s="121"/>
      <c r="F7" s="121"/>
      <c r="G7" s="121"/>
      <c r="H7" s="121"/>
      <c r="I7" s="121"/>
      <c r="J7" s="121"/>
      <c r="K7" s="120"/>
      <c r="L7" s="120"/>
      <c r="M7" s="120"/>
      <c r="N7" s="120"/>
      <c r="O7" s="120"/>
      <c r="P7" s="120"/>
      <c r="Q7" s="120"/>
    </row>
    <row r="8" spans="1:17" x14ac:dyDescent="0.2">
      <c r="A8" s="122" t="s">
        <v>8</v>
      </c>
      <c r="B8" s="123">
        <v>1.111</v>
      </c>
      <c r="C8" s="123">
        <v>1.123</v>
      </c>
      <c r="D8" s="123">
        <v>1.1279999999999999</v>
      </c>
      <c r="E8" s="123">
        <v>1.135</v>
      </c>
      <c r="F8" s="121"/>
      <c r="G8" s="123">
        <v>1.1279999999999999</v>
      </c>
      <c r="H8" s="123">
        <v>1.135</v>
      </c>
      <c r="I8" s="123">
        <v>1.139</v>
      </c>
      <c r="J8" s="123">
        <v>1.147</v>
      </c>
      <c r="K8" s="120"/>
      <c r="L8" s="122">
        <f>AVERAGE(B8:E8)</f>
        <v>1.12425</v>
      </c>
      <c r="M8" s="122">
        <f>AVERAGE(G8:J8)</f>
        <v>1.1372500000000001</v>
      </c>
      <c r="N8" s="122">
        <f>M8-L8</f>
        <v>1.3000000000000123E-2</v>
      </c>
      <c r="O8" s="124">
        <f>N8/L8</f>
        <v>1.1563264398487989E-2</v>
      </c>
      <c r="P8" s="120"/>
      <c r="Q8" s="120"/>
    </row>
    <row r="9" spans="1:17" x14ac:dyDescent="0.2">
      <c r="A9" s="121" t="s">
        <v>9</v>
      </c>
      <c r="B9" s="125">
        <v>0.7</v>
      </c>
      <c r="C9" s="125">
        <v>1.1000000000000001</v>
      </c>
      <c r="D9" s="125">
        <v>0.5</v>
      </c>
      <c r="E9" s="125">
        <v>0.6</v>
      </c>
      <c r="F9" s="121"/>
      <c r="G9" s="125">
        <v>0.5</v>
      </c>
      <c r="H9" s="125">
        <v>0.6</v>
      </c>
      <c r="I9" s="125">
        <v>0.4</v>
      </c>
      <c r="J9" s="125">
        <v>0.7</v>
      </c>
      <c r="K9" s="120"/>
      <c r="L9" s="120"/>
      <c r="M9" s="120"/>
      <c r="N9" s="120"/>
      <c r="O9" s="124"/>
      <c r="P9" s="120"/>
      <c r="Q9" s="120"/>
    </row>
    <row r="10" spans="1:17" x14ac:dyDescent="0.2">
      <c r="A10" s="121" t="s">
        <v>10</v>
      </c>
      <c r="B10" s="125">
        <v>2.7</v>
      </c>
      <c r="C10" s="125">
        <v>3.1</v>
      </c>
      <c r="D10" s="125">
        <v>2.9</v>
      </c>
      <c r="E10" s="125">
        <v>2.9</v>
      </c>
      <c r="F10" s="121"/>
      <c r="G10" s="125">
        <v>2.9</v>
      </c>
      <c r="H10" s="125">
        <v>2.9</v>
      </c>
      <c r="I10" s="125">
        <v>2.5</v>
      </c>
      <c r="J10" s="125">
        <v>2.1</v>
      </c>
      <c r="K10" s="120"/>
      <c r="L10" s="120"/>
      <c r="M10" s="120"/>
      <c r="N10" s="120"/>
      <c r="O10" s="124"/>
      <c r="P10" s="120"/>
      <c r="Q10" s="120"/>
    </row>
    <row r="11" spans="1:17" x14ac:dyDescent="0.2">
      <c r="A11" s="121" t="s">
        <v>11</v>
      </c>
      <c r="B11" s="125">
        <v>2.6</v>
      </c>
      <c r="C11" s="125">
        <v>2.8</v>
      </c>
      <c r="D11" s="125">
        <v>2.8</v>
      </c>
      <c r="E11" s="125">
        <v>2.9</v>
      </c>
      <c r="F11" s="121"/>
      <c r="G11" s="125">
        <v>2.8</v>
      </c>
      <c r="H11" s="125">
        <v>2.9</v>
      </c>
      <c r="I11" s="125">
        <v>2.9</v>
      </c>
      <c r="J11" s="125">
        <v>2.6</v>
      </c>
      <c r="K11" s="120"/>
      <c r="L11" s="120"/>
      <c r="M11" s="120"/>
      <c r="N11" s="120"/>
      <c r="O11" s="124"/>
      <c r="P11" s="120"/>
      <c r="Q11" s="120"/>
    </row>
    <row r="12" spans="1:17" x14ac:dyDescent="0.2">
      <c r="A12" s="122" t="s">
        <v>12</v>
      </c>
      <c r="B12" s="126">
        <v>0.54300000000000004</v>
      </c>
      <c r="C12" s="126">
        <v>0.54600000000000004</v>
      </c>
      <c r="D12" s="126">
        <v>0.54500000000000004</v>
      </c>
      <c r="E12" s="126">
        <v>0.54500000000000004</v>
      </c>
      <c r="F12" s="121"/>
      <c r="G12" s="126">
        <v>0.54500000000000004</v>
      </c>
      <c r="H12" s="126">
        <v>0.54500000000000004</v>
      </c>
      <c r="I12" s="126">
        <v>0.54500000000000004</v>
      </c>
      <c r="J12" s="126">
        <v>0.54700000000000004</v>
      </c>
      <c r="K12" s="120"/>
      <c r="L12" s="120"/>
      <c r="M12" s="120"/>
      <c r="N12" s="120"/>
      <c r="O12" s="124"/>
      <c r="P12" s="120"/>
      <c r="Q12" s="120"/>
    </row>
    <row r="13" spans="1:17" x14ac:dyDescent="0.2">
      <c r="A13" s="120"/>
      <c r="B13" s="125"/>
      <c r="C13" s="125"/>
      <c r="D13" s="125"/>
      <c r="E13" s="125"/>
      <c r="F13" s="121"/>
      <c r="G13" s="125"/>
      <c r="H13" s="125"/>
      <c r="I13" s="125"/>
      <c r="J13" s="125"/>
      <c r="K13" s="120"/>
      <c r="L13" s="120"/>
      <c r="M13" s="120"/>
      <c r="N13" s="120"/>
      <c r="O13" s="124"/>
      <c r="P13" s="120"/>
      <c r="Q13" s="120"/>
    </row>
    <row r="14" spans="1:17" x14ac:dyDescent="0.2">
      <c r="A14" s="120" t="s">
        <v>13</v>
      </c>
      <c r="B14" s="125"/>
      <c r="C14" s="125"/>
      <c r="D14" s="125"/>
      <c r="E14" s="125"/>
      <c r="F14" s="121"/>
      <c r="G14" s="125"/>
      <c r="H14" s="125"/>
      <c r="I14" s="125"/>
      <c r="J14" s="125"/>
      <c r="K14" s="120"/>
      <c r="L14" s="120"/>
      <c r="M14" s="120"/>
      <c r="N14" s="120"/>
      <c r="O14" s="124"/>
      <c r="P14" s="120"/>
      <c r="Q14" s="120"/>
    </row>
    <row r="15" spans="1:17" x14ac:dyDescent="0.2">
      <c r="A15" s="122" t="s">
        <v>14</v>
      </c>
      <c r="B15" s="123">
        <v>1.069</v>
      </c>
      <c r="C15" s="123">
        <v>1.0720000000000001</v>
      </c>
      <c r="D15" s="123">
        <v>1.0740000000000001</v>
      </c>
      <c r="E15" s="123">
        <v>1.077</v>
      </c>
      <c r="F15" s="121"/>
      <c r="G15" s="123">
        <v>1.0740000000000001</v>
      </c>
      <c r="H15" s="123">
        <v>1.077</v>
      </c>
      <c r="I15" s="123">
        <v>1.0820000000000001</v>
      </c>
      <c r="J15" s="123">
        <v>1.0820000000000001</v>
      </c>
      <c r="K15" s="120"/>
      <c r="L15" s="122">
        <f>AVERAGE(B15:E15)</f>
        <v>1.073</v>
      </c>
      <c r="M15" s="122">
        <f>AVERAGE(G15:J15)</f>
        <v>1.0787499999999999</v>
      </c>
      <c r="N15" s="122">
        <f>M15-L15</f>
        <v>5.7499999999999218E-3</v>
      </c>
      <c r="O15" s="124">
        <f>N15/L15</f>
        <v>5.358807082944941E-3</v>
      </c>
      <c r="P15" s="120"/>
      <c r="Q15" s="120"/>
    </row>
    <row r="16" spans="1:17" x14ac:dyDescent="0.2">
      <c r="A16" s="121" t="s">
        <v>9</v>
      </c>
      <c r="B16" s="125">
        <v>0.4</v>
      </c>
      <c r="C16" s="125">
        <v>0.3</v>
      </c>
      <c r="D16" s="125">
        <v>0.2</v>
      </c>
      <c r="E16" s="125">
        <v>0.4</v>
      </c>
      <c r="F16" s="121"/>
      <c r="G16" s="125">
        <v>0.2</v>
      </c>
      <c r="H16" s="125">
        <v>0.4</v>
      </c>
      <c r="I16" s="125">
        <v>0.4</v>
      </c>
      <c r="J16" s="125">
        <v>0</v>
      </c>
      <c r="K16" s="120"/>
      <c r="L16" s="120"/>
      <c r="M16" s="120"/>
      <c r="N16" s="120"/>
      <c r="O16" s="120"/>
      <c r="P16" s="120"/>
      <c r="Q16" s="120"/>
    </row>
    <row r="17" spans="1:18" x14ac:dyDescent="0.2">
      <c r="A17" s="121" t="s">
        <v>10</v>
      </c>
      <c r="B17" s="125">
        <v>1.6</v>
      </c>
      <c r="C17" s="125">
        <v>1.5</v>
      </c>
      <c r="D17" s="125">
        <v>1.3</v>
      </c>
      <c r="E17" s="125">
        <v>1.2</v>
      </c>
      <c r="F17" s="121"/>
      <c r="G17" s="125">
        <v>1.3</v>
      </c>
      <c r="H17" s="125">
        <v>1.2</v>
      </c>
      <c r="I17" s="125">
        <v>1.2</v>
      </c>
      <c r="J17" s="125">
        <v>1</v>
      </c>
      <c r="K17" s="120"/>
      <c r="L17" s="120"/>
      <c r="M17" s="120"/>
      <c r="N17" s="120"/>
      <c r="O17" s="120"/>
      <c r="P17" s="120"/>
      <c r="Q17" s="120"/>
    </row>
    <row r="18" spans="1:18" x14ac:dyDescent="0.2">
      <c r="A18" s="121" t="s">
        <v>11</v>
      </c>
      <c r="B18" s="125">
        <v>1.7</v>
      </c>
      <c r="C18" s="125">
        <v>1.7</v>
      </c>
      <c r="D18" s="125">
        <v>1.5</v>
      </c>
      <c r="E18" s="125">
        <v>1.4</v>
      </c>
      <c r="F18" s="121"/>
      <c r="G18" s="125">
        <v>1.5</v>
      </c>
      <c r="H18" s="125">
        <v>1.4</v>
      </c>
      <c r="I18" s="125">
        <v>1.3</v>
      </c>
      <c r="J18" s="125">
        <v>1.2</v>
      </c>
      <c r="K18" s="120"/>
      <c r="L18" s="120"/>
      <c r="M18" s="120"/>
      <c r="N18" s="120"/>
      <c r="O18" s="120"/>
      <c r="P18" s="120"/>
      <c r="Q18" s="120"/>
    </row>
    <row r="19" spans="1:18" x14ac:dyDescent="0.2">
      <c r="A19" s="122" t="s">
        <v>12</v>
      </c>
      <c r="B19" s="123">
        <v>0.11</v>
      </c>
      <c r="C19" s="123">
        <v>0.109</v>
      </c>
      <c r="D19" s="123">
        <v>0.109</v>
      </c>
      <c r="E19" s="123">
        <v>0.109</v>
      </c>
      <c r="F19" s="121"/>
      <c r="G19" s="123">
        <v>0.109</v>
      </c>
      <c r="H19" s="123">
        <v>0.109</v>
      </c>
      <c r="I19" s="123">
        <v>0.109</v>
      </c>
      <c r="J19" s="123">
        <v>0.108</v>
      </c>
      <c r="K19" s="120"/>
      <c r="L19" s="120"/>
      <c r="M19" s="120"/>
      <c r="N19" s="120"/>
      <c r="O19" s="120"/>
      <c r="P19" s="120"/>
      <c r="Q19" s="120"/>
    </row>
    <row r="20" spans="1:18" x14ac:dyDescent="0.2">
      <c r="A20" s="47"/>
      <c r="B20" s="47"/>
      <c r="C20" s="47"/>
      <c r="D20" s="47"/>
      <c r="E20" s="47"/>
      <c r="F20" s="48"/>
      <c r="G20" s="47"/>
      <c r="H20" s="47"/>
      <c r="I20" s="47"/>
      <c r="J20" s="47"/>
      <c r="K20" s="49"/>
      <c r="L20" s="49"/>
      <c r="M20" s="49"/>
      <c r="N20" s="49"/>
      <c r="O20" s="49"/>
      <c r="P20" s="49"/>
      <c r="Q20" s="49"/>
      <c r="R20" s="49"/>
    </row>
    <row r="21" spans="1:18" x14ac:dyDescent="0.2">
      <c r="D21" s="4"/>
    </row>
    <row r="22" spans="1:18" x14ac:dyDescent="0.2">
      <c r="G22" s="25"/>
    </row>
    <row r="23" spans="1:18" x14ac:dyDescent="0.2">
      <c r="B23" s="24"/>
      <c r="C23" s="24"/>
      <c r="D23" s="24"/>
      <c r="E23" s="24"/>
      <c r="F23" s="1"/>
      <c r="G23" s="24"/>
      <c r="H23" s="24"/>
      <c r="I23" s="24"/>
      <c r="J23" s="24"/>
    </row>
    <row r="24" spans="1:18" ht="81.75" customHeight="1" x14ac:dyDescent="0.2">
      <c r="B24" s="3"/>
      <c r="C24" s="3"/>
      <c r="D24" s="3"/>
      <c r="E24" s="3"/>
      <c r="F24" s="3"/>
      <c r="G24" s="3"/>
      <c r="H24" s="3"/>
      <c r="I24" s="3"/>
      <c r="J24" s="3"/>
      <c r="L24" s="5"/>
      <c r="M24" s="5"/>
      <c r="N24" s="5"/>
      <c r="O24" s="5"/>
    </row>
    <row r="25" spans="1:18" x14ac:dyDescent="0.2">
      <c r="A25" s="2"/>
      <c r="B25" s="2"/>
      <c r="C25" s="2"/>
      <c r="D25" s="2"/>
      <c r="E25" s="2"/>
      <c r="F25" s="2"/>
      <c r="G25" s="2"/>
      <c r="H25" s="2"/>
      <c r="I25" s="2"/>
      <c r="J25" s="2"/>
      <c r="K25" s="2"/>
      <c r="L25" s="2"/>
      <c r="M25" s="2"/>
      <c r="N25" s="2"/>
      <c r="O25" s="19"/>
      <c r="P25" s="19"/>
    </row>
    <row r="26" spans="1:18" x14ac:dyDescent="0.2">
      <c r="A26" s="3"/>
      <c r="B26" s="3"/>
      <c r="C26" s="3"/>
      <c r="D26" s="3"/>
      <c r="E26" s="3"/>
      <c r="F26" s="3"/>
      <c r="G26" s="3"/>
      <c r="H26" s="3"/>
      <c r="I26" s="3"/>
      <c r="J26" s="3"/>
      <c r="K26" s="3"/>
    </row>
    <row r="27" spans="1:18" x14ac:dyDescent="0.2">
      <c r="A27" s="3"/>
      <c r="B27" s="3"/>
      <c r="C27" s="3"/>
      <c r="D27" s="3"/>
      <c r="E27" s="3"/>
      <c r="F27" s="3"/>
      <c r="G27" s="3"/>
      <c r="H27" s="3"/>
      <c r="I27" s="3"/>
      <c r="J27" s="3"/>
      <c r="K27" s="3"/>
    </row>
    <row r="28" spans="1:18" x14ac:dyDescent="0.2">
      <c r="A28" s="3"/>
      <c r="B28" s="3"/>
      <c r="C28" s="3"/>
      <c r="D28" s="3"/>
      <c r="E28" s="3"/>
      <c r="F28" s="3"/>
      <c r="G28" s="3"/>
      <c r="H28" s="3"/>
      <c r="I28" s="3"/>
      <c r="J28" s="3"/>
      <c r="K28" s="3"/>
    </row>
    <row r="29" spans="1:18" x14ac:dyDescent="0.2">
      <c r="A29" s="2"/>
      <c r="B29" s="2"/>
      <c r="C29" s="2"/>
      <c r="D29" s="2"/>
      <c r="E29" s="2"/>
      <c r="F29" s="2"/>
      <c r="G29" s="2"/>
      <c r="H29" s="2"/>
      <c r="I29" s="2"/>
      <c r="J29" s="2"/>
      <c r="K29" s="2"/>
    </row>
    <row r="30" spans="1:18" x14ac:dyDescent="0.2">
      <c r="B30" s="3"/>
      <c r="C30" s="3"/>
      <c r="D30" s="3"/>
      <c r="E30" s="3"/>
      <c r="F30" s="3"/>
      <c r="G30" s="3"/>
      <c r="H30" s="3"/>
      <c r="I30" s="3"/>
      <c r="J30" s="3"/>
    </row>
    <row r="31" spans="1:18" x14ac:dyDescent="0.2">
      <c r="B31" s="3"/>
      <c r="C31" s="3"/>
      <c r="D31" s="3"/>
      <c r="E31" s="3"/>
      <c r="F31" s="3"/>
      <c r="G31" s="3"/>
      <c r="H31" s="3"/>
      <c r="I31" s="3"/>
      <c r="J31" s="3"/>
    </row>
    <row r="32" spans="1:18" x14ac:dyDescent="0.2">
      <c r="A32" s="2"/>
      <c r="B32" s="2"/>
      <c r="C32" s="2"/>
      <c r="D32" s="2"/>
      <c r="E32" s="2"/>
      <c r="F32" s="2"/>
      <c r="G32" s="2"/>
      <c r="H32" s="2"/>
      <c r="I32" s="2"/>
      <c r="J32" s="2"/>
      <c r="K32" s="2"/>
      <c r="L32" s="2"/>
      <c r="M32" s="2"/>
      <c r="N32" s="2"/>
      <c r="O32" s="19"/>
      <c r="P32" s="19"/>
    </row>
    <row r="33" spans="1:16" x14ac:dyDescent="0.2">
      <c r="A33" s="3"/>
      <c r="B33" s="3"/>
      <c r="C33" s="3"/>
      <c r="D33" s="3"/>
      <c r="E33" s="3"/>
      <c r="F33" s="3"/>
      <c r="G33" s="3"/>
      <c r="H33" s="3"/>
      <c r="I33" s="3"/>
      <c r="J33" s="3"/>
      <c r="K33" s="3"/>
    </row>
    <row r="34" spans="1:16" x14ac:dyDescent="0.2">
      <c r="A34" s="3"/>
      <c r="B34" s="3"/>
      <c r="C34" s="3"/>
      <c r="D34" s="3"/>
      <c r="E34" s="3"/>
      <c r="F34" s="3"/>
      <c r="G34" s="3"/>
      <c r="H34" s="3"/>
      <c r="I34" s="3"/>
      <c r="J34" s="3"/>
      <c r="K34" s="3"/>
    </row>
    <row r="35" spans="1:16" x14ac:dyDescent="0.2">
      <c r="A35" s="3"/>
      <c r="B35" s="3"/>
      <c r="C35" s="3"/>
      <c r="D35" s="3"/>
      <c r="E35" s="3"/>
      <c r="F35" s="3"/>
      <c r="G35" s="3"/>
      <c r="H35" s="3"/>
      <c r="I35" s="3"/>
      <c r="J35" s="3"/>
      <c r="K35" s="3"/>
    </row>
    <row r="36" spans="1:16" x14ac:dyDescent="0.2">
      <c r="A36" s="2"/>
      <c r="B36" s="2"/>
      <c r="C36" s="2"/>
      <c r="D36" s="2"/>
      <c r="E36" s="2"/>
      <c r="F36" s="2"/>
      <c r="G36" s="2"/>
      <c r="H36" s="2"/>
      <c r="I36" s="2"/>
      <c r="J36" s="2"/>
      <c r="K36" s="2"/>
    </row>
    <row r="37" spans="1:16" x14ac:dyDescent="0.2">
      <c r="B37" s="3"/>
      <c r="C37" s="3"/>
      <c r="D37" s="3"/>
      <c r="E37" s="3"/>
      <c r="F37" s="3"/>
      <c r="G37" s="3"/>
      <c r="H37" s="3"/>
      <c r="I37" s="3"/>
      <c r="J37" s="3"/>
    </row>
    <row r="38" spans="1:16" x14ac:dyDescent="0.2">
      <c r="A38" s="2"/>
      <c r="B38" s="2"/>
      <c r="C38" s="2"/>
      <c r="D38" s="2"/>
      <c r="E38" s="2"/>
      <c r="F38" s="2"/>
      <c r="G38" s="2"/>
      <c r="H38" s="2"/>
      <c r="I38" s="2"/>
      <c r="J38" s="2"/>
      <c r="K38" s="2"/>
      <c r="L38" s="2"/>
      <c r="M38" s="2"/>
      <c r="N38" s="2"/>
      <c r="O38" s="19"/>
      <c r="P38" s="19"/>
    </row>
    <row r="39" spans="1:16" x14ac:dyDescent="0.2">
      <c r="A39" s="3"/>
      <c r="B39" s="3"/>
      <c r="C39" s="3"/>
      <c r="D39" s="3"/>
      <c r="E39" s="3"/>
      <c r="F39" s="3"/>
      <c r="G39" s="3"/>
      <c r="H39" s="3"/>
      <c r="I39" s="3"/>
      <c r="J39" s="3"/>
      <c r="K39" s="3"/>
    </row>
    <row r="40" spans="1:16" x14ac:dyDescent="0.2">
      <c r="A40" s="3"/>
      <c r="B40" s="3"/>
      <c r="C40" s="3"/>
      <c r="D40" s="3"/>
      <c r="E40" s="3"/>
      <c r="F40" s="3"/>
      <c r="G40" s="3"/>
      <c r="H40" s="3"/>
      <c r="I40" s="3"/>
      <c r="J40" s="3"/>
      <c r="K40" s="3"/>
    </row>
    <row r="41" spans="1:16" x14ac:dyDescent="0.2">
      <c r="A41" s="3"/>
      <c r="B41" s="3"/>
      <c r="C41" s="3"/>
      <c r="D41" s="3"/>
      <c r="E41" s="3"/>
      <c r="F41" s="3"/>
      <c r="G41" s="3"/>
      <c r="H41" s="3"/>
      <c r="I41" s="3"/>
      <c r="J41" s="3"/>
      <c r="K41" s="3"/>
    </row>
    <row r="42" spans="1:16" x14ac:dyDescent="0.2">
      <c r="A42" s="2"/>
      <c r="B42" s="2"/>
      <c r="C42" s="2"/>
      <c r="D42" s="2"/>
      <c r="E42" s="2"/>
      <c r="F42" s="2"/>
      <c r="G42" s="2"/>
      <c r="H42" s="2"/>
      <c r="I42" s="2"/>
      <c r="J42" s="2"/>
      <c r="K42" s="2"/>
    </row>
    <row r="43" spans="1:16" x14ac:dyDescent="0.2">
      <c r="B43" s="3"/>
      <c r="C43" s="3"/>
      <c r="D43" s="3"/>
      <c r="E43" s="3"/>
      <c r="F43" s="3"/>
      <c r="G43" s="22"/>
      <c r="H43" s="22"/>
      <c r="I43" s="22"/>
      <c r="J43" s="22"/>
    </row>
    <row r="44" spans="1:16" x14ac:dyDescent="0.2">
      <c r="A44" s="2"/>
      <c r="B44" s="2"/>
      <c r="C44" s="2"/>
      <c r="D44" s="2"/>
      <c r="E44" s="2"/>
      <c r="F44" s="2"/>
      <c r="G44" s="2"/>
      <c r="H44" s="2"/>
      <c r="I44" s="2"/>
      <c r="J44" s="2"/>
      <c r="K44" s="2"/>
      <c r="L44" s="2"/>
      <c r="M44" s="2"/>
      <c r="N44" s="2"/>
      <c r="O44" s="19"/>
      <c r="P44" s="19"/>
    </row>
    <row r="45" spans="1:16" x14ac:dyDescent="0.2">
      <c r="A45" s="3"/>
      <c r="B45" s="3"/>
      <c r="C45" s="3"/>
      <c r="D45" s="3"/>
      <c r="E45" s="3"/>
      <c r="F45" s="3"/>
      <c r="G45" s="3"/>
      <c r="H45" s="3"/>
      <c r="I45" s="3"/>
      <c r="J45" s="3"/>
      <c r="K45" s="3"/>
    </row>
    <row r="46" spans="1:16" x14ac:dyDescent="0.2">
      <c r="A46" s="3"/>
      <c r="B46" s="3"/>
      <c r="C46" s="3"/>
      <c r="D46" s="3"/>
      <c r="E46" s="3"/>
      <c r="F46" s="3"/>
      <c r="G46" s="3"/>
      <c r="H46" s="3"/>
      <c r="I46" s="3"/>
      <c r="J46" s="3"/>
      <c r="K46" s="3"/>
    </row>
    <row r="47" spans="1:16" x14ac:dyDescent="0.2">
      <c r="A47" s="3"/>
      <c r="B47" s="3"/>
      <c r="C47" s="3"/>
      <c r="D47" s="3"/>
      <c r="E47" s="3"/>
      <c r="F47" s="3"/>
      <c r="G47" s="3"/>
      <c r="H47" s="3"/>
      <c r="I47" s="3"/>
      <c r="J47" s="3"/>
      <c r="K47" s="3"/>
    </row>
    <row r="48" spans="1:16" x14ac:dyDescent="0.2">
      <c r="A48" s="2"/>
      <c r="B48" s="2"/>
      <c r="C48" s="2"/>
      <c r="D48" s="2"/>
      <c r="E48" s="2"/>
      <c r="F48" s="2"/>
      <c r="G48" s="2"/>
      <c r="H48" s="2"/>
      <c r="I48" s="2"/>
      <c r="J48" s="2"/>
      <c r="K48" s="2"/>
    </row>
    <row r="49" spans="2:10" x14ac:dyDescent="0.2">
      <c r="F49" s="3"/>
      <c r="G49" s="22"/>
      <c r="H49" s="22"/>
      <c r="I49" s="22"/>
      <c r="J49" s="22"/>
    </row>
    <row r="50" spans="2:10" x14ac:dyDescent="0.2">
      <c r="B50" s="3"/>
      <c r="C50" s="3"/>
      <c r="D50" s="3"/>
      <c r="E50" s="3"/>
      <c r="F50" s="3"/>
    </row>
  </sheetData>
  <phoneticPr fontId="2" type="noConversion"/>
  <pageMargins left="0.44" right="0.75" top="1" bottom="0.56999999999999995" header="0.5" footer="0.5"/>
  <pageSetup scale="64"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R50"/>
  <sheetViews>
    <sheetView workbookViewId="0">
      <pane xSplit="1" ySplit="6" topLeftCell="B7" activePane="bottomRight" state="frozen"/>
      <selection activeCell="K43" sqref="K43"/>
      <selection pane="topRight" activeCell="K43" sqref="K43"/>
      <selection pane="bottomLeft" activeCell="K43" sqref="K43"/>
      <selection pane="bottomRight" activeCell="L24" sqref="L24"/>
    </sheetView>
  </sheetViews>
  <sheetFormatPr defaultRowHeight="12.75" x14ac:dyDescent="0.2"/>
  <cols>
    <col min="1" max="1" width="20.42578125" customWidth="1"/>
    <col min="6" max="6" width="4.42578125" customWidth="1"/>
    <col min="15" max="15" width="19.42578125" customWidth="1"/>
    <col min="16" max="16" width="13.42578125" customWidth="1"/>
  </cols>
  <sheetData>
    <row r="1" spans="1:16" x14ac:dyDescent="0.2">
      <c r="A1" s="139" t="s">
        <v>0</v>
      </c>
      <c r="B1" s="139"/>
      <c r="C1" s="139"/>
      <c r="D1" s="140" t="s">
        <v>17</v>
      </c>
      <c r="E1" s="139"/>
      <c r="F1" s="139"/>
      <c r="G1" s="139"/>
      <c r="H1" s="139"/>
      <c r="I1" s="139"/>
      <c r="J1" s="139"/>
      <c r="K1" s="139"/>
      <c r="L1" s="139"/>
      <c r="M1" s="139"/>
      <c r="N1" s="139"/>
      <c r="O1" s="139"/>
      <c r="P1" s="139"/>
    </row>
    <row r="2" spans="1:16" x14ac:dyDescent="0.2">
      <c r="A2" s="139" t="s">
        <v>1</v>
      </c>
      <c r="B2" s="139"/>
      <c r="C2" s="139"/>
      <c r="D2" s="140"/>
      <c r="E2" s="139"/>
      <c r="F2" s="139"/>
      <c r="G2" s="139"/>
      <c r="H2" s="139"/>
      <c r="I2" s="139"/>
      <c r="J2" s="139"/>
      <c r="K2" s="139"/>
      <c r="L2" s="139"/>
      <c r="M2" s="139"/>
      <c r="N2" s="139"/>
      <c r="O2" s="139"/>
      <c r="P2" s="139"/>
    </row>
    <row r="3" spans="1:16" x14ac:dyDescent="0.2">
      <c r="A3" s="139" t="s">
        <v>95</v>
      </c>
      <c r="B3" s="139"/>
      <c r="C3" s="139"/>
      <c r="D3" s="140" t="s">
        <v>123</v>
      </c>
      <c r="E3" s="139"/>
      <c r="F3" s="139"/>
      <c r="G3" s="139"/>
      <c r="H3" s="139"/>
      <c r="I3" s="139"/>
      <c r="J3" s="139"/>
      <c r="K3" s="139"/>
      <c r="L3" s="139"/>
      <c r="M3" s="139"/>
      <c r="N3" s="139"/>
      <c r="O3" s="139"/>
      <c r="P3" s="139"/>
    </row>
    <row r="4" spans="1:16" x14ac:dyDescent="0.2">
      <c r="A4" s="139"/>
      <c r="B4" s="139" t="s">
        <v>71</v>
      </c>
      <c r="C4" s="139"/>
      <c r="D4" s="139"/>
      <c r="E4" s="139"/>
      <c r="F4" s="139"/>
      <c r="G4" s="141" t="s">
        <v>97</v>
      </c>
      <c r="H4" s="139"/>
      <c r="I4" s="139"/>
      <c r="J4" s="139"/>
      <c r="K4" s="139"/>
      <c r="L4" s="139"/>
      <c r="M4" s="139"/>
      <c r="N4" s="139"/>
      <c r="O4" s="139"/>
      <c r="P4" s="139"/>
    </row>
    <row r="5" spans="1:16" x14ac:dyDescent="0.2">
      <c r="A5" s="142"/>
      <c r="B5" s="143" t="s">
        <v>114</v>
      </c>
      <c r="C5" s="142" t="s">
        <v>98</v>
      </c>
      <c r="D5" s="142" t="s">
        <v>99</v>
      </c>
      <c r="E5" s="142" t="s">
        <v>100</v>
      </c>
      <c r="F5" s="142"/>
      <c r="G5" s="142" t="s">
        <v>98</v>
      </c>
      <c r="H5" s="142" t="s">
        <v>99</v>
      </c>
      <c r="I5" s="142" t="s">
        <v>100</v>
      </c>
      <c r="J5" s="142" t="s">
        <v>101</v>
      </c>
      <c r="K5" s="142"/>
      <c r="L5" s="139"/>
      <c r="M5" s="139"/>
      <c r="N5" s="139"/>
      <c r="O5" s="139"/>
      <c r="P5" s="139"/>
    </row>
    <row r="6" spans="1:16" ht="51" x14ac:dyDescent="0.2">
      <c r="A6" s="139"/>
      <c r="B6" s="139"/>
      <c r="C6" s="139"/>
      <c r="D6" s="139"/>
      <c r="E6" s="139"/>
      <c r="F6" s="139"/>
      <c r="G6" s="139"/>
      <c r="H6" s="139"/>
      <c r="I6" s="139"/>
      <c r="J6" s="139"/>
      <c r="K6" s="139"/>
      <c r="L6" s="144" t="s">
        <v>72</v>
      </c>
      <c r="M6" s="144" t="s">
        <v>110</v>
      </c>
      <c r="N6" s="144" t="s">
        <v>18</v>
      </c>
      <c r="O6" s="145" t="s">
        <v>107</v>
      </c>
      <c r="P6" s="139"/>
    </row>
    <row r="7" spans="1:16" x14ac:dyDescent="0.2">
      <c r="A7" s="139" t="s">
        <v>7</v>
      </c>
      <c r="B7" s="146"/>
      <c r="C7" s="146"/>
      <c r="D7" s="146"/>
      <c r="E7" s="146"/>
      <c r="F7" s="146"/>
      <c r="G7" s="146"/>
      <c r="H7" s="146"/>
      <c r="I7" s="146"/>
      <c r="J7" s="146"/>
      <c r="K7" s="139"/>
      <c r="L7" s="139"/>
      <c r="M7" s="139"/>
      <c r="N7" s="139"/>
      <c r="O7" s="139"/>
      <c r="P7" s="139"/>
    </row>
    <row r="8" spans="1:16" x14ac:dyDescent="0.2">
      <c r="A8" s="147" t="s">
        <v>8</v>
      </c>
      <c r="B8" s="136">
        <v>1.123</v>
      </c>
      <c r="C8" s="136">
        <v>1.1279999999999999</v>
      </c>
      <c r="D8" s="136">
        <v>1.135</v>
      </c>
      <c r="E8" s="136">
        <v>1.139</v>
      </c>
      <c r="F8" s="146"/>
      <c r="G8" s="136">
        <v>1.1279999999999999</v>
      </c>
      <c r="H8" s="136">
        <v>1.135</v>
      </c>
      <c r="I8" s="136">
        <v>1.139</v>
      </c>
      <c r="J8" s="136">
        <v>1.147</v>
      </c>
      <c r="K8" s="139"/>
      <c r="L8" s="147">
        <f>AVERAGE(B8:E8)</f>
        <v>1.1312500000000001</v>
      </c>
      <c r="M8" s="147">
        <f>AVERAGE(G8:J8)</f>
        <v>1.1372500000000001</v>
      </c>
      <c r="N8" s="147">
        <f>M8-L8</f>
        <v>6.0000000000000053E-3</v>
      </c>
      <c r="O8" s="148">
        <f>N8/L8</f>
        <v>5.3038674033149217E-3</v>
      </c>
      <c r="P8" s="139"/>
    </row>
    <row r="9" spans="1:16" x14ac:dyDescent="0.2">
      <c r="A9" s="146" t="s">
        <v>9</v>
      </c>
      <c r="B9" s="137">
        <v>1.1000000000000001</v>
      </c>
      <c r="C9" s="137">
        <v>0.5</v>
      </c>
      <c r="D9" s="137">
        <v>0.6</v>
      </c>
      <c r="E9" s="137">
        <v>0.4</v>
      </c>
      <c r="F9" s="146"/>
      <c r="G9" s="137">
        <v>0.5</v>
      </c>
      <c r="H9" s="137">
        <v>0.6</v>
      </c>
      <c r="I9" s="137">
        <v>0.4</v>
      </c>
      <c r="J9" s="137">
        <v>0.7</v>
      </c>
      <c r="K9" s="139"/>
      <c r="L9" s="139"/>
      <c r="M9" s="139"/>
      <c r="N9" s="139"/>
      <c r="O9" s="148"/>
      <c r="P9" s="139"/>
    </row>
    <row r="10" spans="1:16" x14ac:dyDescent="0.2">
      <c r="A10" s="146" t="s">
        <v>10</v>
      </c>
      <c r="B10" s="137">
        <v>3.1</v>
      </c>
      <c r="C10" s="137">
        <v>2.9</v>
      </c>
      <c r="D10" s="137">
        <v>2.9</v>
      </c>
      <c r="E10" s="137">
        <v>2.5</v>
      </c>
      <c r="F10" s="146"/>
      <c r="G10" s="137">
        <v>2.9</v>
      </c>
      <c r="H10" s="137">
        <v>2.9</v>
      </c>
      <c r="I10" s="137">
        <v>2.5</v>
      </c>
      <c r="J10" s="137">
        <v>2.1</v>
      </c>
      <c r="K10" s="139"/>
      <c r="L10" s="139"/>
      <c r="M10" s="139"/>
      <c r="N10" s="139"/>
      <c r="O10" s="148"/>
      <c r="P10" s="139"/>
    </row>
    <row r="11" spans="1:16" x14ac:dyDescent="0.2">
      <c r="A11" s="146" t="s">
        <v>11</v>
      </c>
      <c r="B11" s="137">
        <v>2.8</v>
      </c>
      <c r="C11" s="137">
        <v>2.8</v>
      </c>
      <c r="D11" s="137">
        <v>2.9</v>
      </c>
      <c r="E11" s="137">
        <v>2.9</v>
      </c>
      <c r="F11" s="146"/>
      <c r="G11" s="137">
        <v>2.8</v>
      </c>
      <c r="H11" s="137">
        <v>2.9</v>
      </c>
      <c r="I11" s="137">
        <v>2.9</v>
      </c>
      <c r="J11" s="137">
        <v>2.6</v>
      </c>
      <c r="K11" s="139"/>
      <c r="L11" s="139"/>
      <c r="M11" s="139"/>
      <c r="N11" s="139"/>
      <c r="O11" s="148"/>
      <c r="P11" s="139"/>
    </row>
    <row r="12" spans="1:16" x14ac:dyDescent="0.2">
      <c r="A12" s="147" t="s">
        <v>12</v>
      </c>
      <c r="B12" s="138">
        <v>0.54600000000000004</v>
      </c>
      <c r="C12" s="138">
        <v>0.54500000000000004</v>
      </c>
      <c r="D12" s="138">
        <v>0.54500000000000004</v>
      </c>
      <c r="E12" s="138">
        <v>0.54500000000000004</v>
      </c>
      <c r="F12" s="146"/>
      <c r="G12" s="138">
        <v>0.54500000000000004</v>
      </c>
      <c r="H12" s="138">
        <v>0.54500000000000004</v>
      </c>
      <c r="I12" s="138">
        <v>0.54500000000000004</v>
      </c>
      <c r="J12" s="138">
        <v>0.54700000000000004</v>
      </c>
      <c r="K12" s="139"/>
      <c r="L12" s="139"/>
      <c r="M12" s="139"/>
      <c r="N12" s="139"/>
      <c r="O12" s="148"/>
      <c r="P12" s="139"/>
    </row>
    <row r="13" spans="1:16" x14ac:dyDescent="0.2">
      <c r="A13" s="139"/>
      <c r="B13" s="137"/>
      <c r="C13" s="137"/>
      <c r="D13" s="137"/>
      <c r="E13" s="137"/>
      <c r="F13" s="146"/>
      <c r="G13" s="137"/>
      <c r="H13" s="137"/>
      <c r="I13" s="137"/>
      <c r="J13" s="137"/>
      <c r="K13" s="139"/>
      <c r="L13" s="139"/>
      <c r="M13" s="139"/>
      <c r="N13" s="139"/>
      <c r="O13" s="148"/>
      <c r="P13" s="139"/>
    </row>
    <row r="14" spans="1:16" x14ac:dyDescent="0.2">
      <c r="A14" s="139" t="s">
        <v>13</v>
      </c>
      <c r="B14" s="137"/>
      <c r="C14" s="137"/>
      <c r="D14" s="137"/>
      <c r="E14" s="137"/>
      <c r="F14" s="146"/>
      <c r="G14" s="137"/>
      <c r="H14" s="137"/>
      <c r="I14" s="137"/>
      <c r="J14" s="137"/>
      <c r="K14" s="139"/>
      <c r="L14" s="139"/>
      <c r="M14" s="139"/>
      <c r="N14" s="139"/>
      <c r="O14" s="148"/>
      <c r="P14" s="139"/>
    </row>
    <row r="15" spans="1:16" x14ac:dyDescent="0.2">
      <c r="A15" s="147" t="s">
        <v>14</v>
      </c>
      <c r="B15" s="136">
        <v>1.0720000000000001</v>
      </c>
      <c r="C15" s="136">
        <v>1.0740000000000001</v>
      </c>
      <c r="D15" s="136">
        <v>1.077</v>
      </c>
      <c r="E15" s="136">
        <v>1.0820000000000001</v>
      </c>
      <c r="F15" s="146"/>
      <c r="G15" s="136">
        <v>1.0740000000000001</v>
      </c>
      <c r="H15" s="136">
        <v>1.077</v>
      </c>
      <c r="I15" s="136">
        <v>1.0820000000000001</v>
      </c>
      <c r="J15" s="136">
        <v>1.0820000000000001</v>
      </c>
      <c r="K15" s="139"/>
      <c r="L15" s="147">
        <f>AVERAGE(B15:E15)</f>
        <v>1.0762499999999999</v>
      </c>
      <c r="M15" s="147">
        <f>AVERAGE(G15:J15)</f>
        <v>1.0787499999999999</v>
      </c>
      <c r="N15" s="147">
        <f>M15-L15</f>
        <v>2.4999999999999467E-3</v>
      </c>
      <c r="O15" s="148">
        <f>N15/L15</f>
        <v>2.32288037166081E-3</v>
      </c>
      <c r="P15" s="139"/>
    </row>
    <row r="16" spans="1:16" x14ac:dyDescent="0.2">
      <c r="A16" s="146" t="s">
        <v>9</v>
      </c>
      <c r="B16" s="137">
        <v>0.3</v>
      </c>
      <c r="C16" s="137">
        <v>0.2</v>
      </c>
      <c r="D16" s="137">
        <v>0.4</v>
      </c>
      <c r="E16" s="137">
        <v>0.4</v>
      </c>
      <c r="F16" s="146"/>
      <c r="G16" s="137">
        <v>0.2</v>
      </c>
      <c r="H16" s="137">
        <v>0.4</v>
      </c>
      <c r="I16" s="137">
        <v>0.4</v>
      </c>
      <c r="J16" s="137">
        <v>0</v>
      </c>
      <c r="K16" s="139"/>
      <c r="L16" s="139"/>
      <c r="M16" s="139"/>
      <c r="N16" s="139"/>
      <c r="O16" s="139"/>
      <c r="P16" s="139"/>
    </row>
    <row r="17" spans="1:18" x14ac:dyDescent="0.2">
      <c r="A17" s="146" t="s">
        <v>10</v>
      </c>
      <c r="B17" s="137">
        <v>1.5</v>
      </c>
      <c r="C17" s="137">
        <v>1.3</v>
      </c>
      <c r="D17" s="137">
        <v>1.2</v>
      </c>
      <c r="E17" s="137">
        <v>1.2</v>
      </c>
      <c r="F17" s="146"/>
      <c r="G17" s="137">
        <v>1.3</v>
      </c>
      <c r="H17" s="137">
        <v>1.2</v>
      </c>
      <c r="I17" s="137">
        <v>1.2</v>
      </c>
      <c r="J17" s="137">
        <v>1</v>
      </c>
      <c r="K17" s="139"/>
      <c r="L17" s="139"/>
      <c r="M17" s="139"/>
      <c r="N17" s="139"/>
      <c r="O17" s="139"/>
      <c r="P17" s="139"/>
    </row>
    <row r="18" spans="1:18" x14ac:dyDescent="0.2">
      <c r="A18" s="146" t="s">
        <v>11</v>
      </c>
      <c r="B18" s="137">
        <v>1.7</v>
      </c>
      <c r="C18" s="137">
        <v>1.5</v>
      </c>
      <c r="D18" s="137">
        <v>1.4</v>
      </c>
      <c r="E18" s="137">
        <v>1.3</v>
      </c>
      <c r="F18" s="146"/>
      <c r="G18" s="137">
        <v>1.5</v>
      </c>
      <c r="H18" s="137">
        <v>1.4</v>
      </c>
      <c r="I18" s="137">
        <v>1.3</v>
      </c>
      <c r="J18" s="137">
        <v>1.2</v>
      </c>
      <c r="K18" s="139"/>
      <c r="L18" s="139"/>
      <c r="M18" s="139"/>
      <c r="N18" s="139"/>
      <c r="O18" s="139"/>
      <c r="P18" s="139"/>
    </row>
    <row r="19" spans="1:18" x14ac:dyDescent="0.2">
      <c r="A19" s="147" t="s">
        <v>12</v>
      </c>
      <c r="B19" s="136">
        <v>0.109</v>
      </c>
      <c r="C19" s="136">
        <v>0.109</v>
      </c>
      <c r="D19" s="136">
        <v>0.109</v>
      </c>
      <c r="E19" s="136">
        <v>0.109</v>
      </c>
      <c r="F19" s="146"/>
      <c r="G19" s="136">
        <v>0.109</v>
      </c>
      <c r="H19" s="136">
        <v>0.109</v>
      </c>
      <c r="I19" s="136">
        <v>0.109</v>
      </c>
      <c r="J19" s="136">
        <v>0.108</v>
      </c>
      <c r="K19" s="139"/>
      <c r="L19" s="139"/>
      <c r="M19" s="139"/>
      <c r="N19" s="139"/>
      <c r="O19" s="139"/>
      <c r="P19" s="139"/>
    </row>
    <row r="20" spans="1:18" x14ac:dyDescent="0.2">
      <c r="A20" s="41"/>
      <c r="B20" s="41"/>
      <c r="C20" s="41"/>
      <c r="D20" s="41"/>
      <c r="E20" s="41"/>
      <c r="F20" s="42"/>
      <c r="G20" s="41"/>
      <c r="H20" s="41"/>
      <c r="I20" s="41"/>
      <c r="J20" s="41"/>
      <c r="K20" s="43"/>
      <c r="L20" s="43"/>
      <c r="M20" s="43"/>
      <c r="N20" s="43"/>
      <c r="O20" s="43"/>
      <c r="P20" s="43"/>
      <c r="Q20" s="43"/>
      <c r="R20" s="43"/>
    </row>
    <row r="21" spans="1:18" x14ac:dyDescent="0.2">
      <c r="D21" s="4"/>
    </row>
    <row r="22" spans="1:18" x14ac:dyDescent="0.2">
      <c r="G22" s="25"/>
    </row>
    <row r="23" spans="1:18" x14ac:dyDescent="0.2">
      <c r="B23" s="24"/>
      <c r="C23" s="24"/>
      <c r="D23" s="24"/>
      <c r="E23" s="24"/>
      <c r="F23" s="1"/>
      <c r="G23" s="24"/>
      <c r="H23" s="24"/>
      <c r="I23" s="24"/>
      <c r="J23" s="24"/>
    </row>
    <row r="24" spans="1:18" ht="81.75" customHeight="1" x14ac:dyDescent="0.2">
      <c r="B24" s="3"/>
      <c r="C24" s="3"/>
      <c r="D24" s="3"/>
      <c r="E24" s="3"/>
      <c r="F24" s="3"/>
      <c r="G24" s="3"/>
      <c r="H24" s="3"/>
      <c r="I24" s="3"/>
      <c r="J24" s="3"/>
      <c r="L24" s="5"/>
      <c r="M24" s="5"/>
      <c r="N24" s="5"/>
      <c r="O24" s="5"/>
    </row>
    <row r="25" spans="1:18" x14ac:dyDescent="0.2">
      <c r="A25" s="2"/>
      <c r="B25" s="2"/>
      <c r="C25" s="2"/>
      <c r="D25" s="2"/>
      <c r="E25" s="2"/>
      <c r="F25" s="2"/>
      <c r="G25" s="2"/>
      <c r="H25" s="2"/>
      <c r="I25" s="2"/>
      <c r="J25" s="2"/>
      <c r="K25" s="2"/>
      <c r="L25" s="2"/>
      <c r="M25" s="2"/>
      <c r="N25" s="2"/>
      <c r="O25" s="19"/>
      <c r="P25" s="19"/>
    </row>
    <row r="26" spans="1:18" x14ac:dyDescent="0.2">
      <c r="A26" s="3"/>
      <c r="B26" s="3"/>
      <c r="C26" s="3"/>
      <c r="D26" s="3"/>
      <c r="E26" s="3"/>
      <c r="F26" s="3"/>
      <c r="G26" s="3"/>
      <c r="H26" s="3"/>
      <c r="I26" s="3"/>
      <c r="J26" s="3"/>
      <c r="K26" s="3"/>
    </row>
    <row r="27" spans="1:18" x14ac:dyDescent="0.2">
      <c r="A27" s="3"/>
      <c r="B27" s="3"/>
      <c r="C27" s="3"/>
      <c r="D27" s="3"/>
      <c r="E27" s="3"/>
      <c r="F27" s="3"/>
      <c r="G27" s="3"/>
      <c r="H27" s="3"/>
      <c r="I27" s="3"/>
      <c r="J27" s="3"/>
      <c r="K27" s="3"/>
    </row>
    <row r="28" spans="1:18" x14ac:dyDescent="0.2">
      <c r="A28" s="3"/>
      <c r="B28" s="3"/>
      <c r="C28" s="3"/>
      <c r="D28" s="3"/>
      <c r="E28" s="3"/>
      <c r="F28" s="3"/>
      <c r="G28" s="3"/>
      <c r="H28" s="3"/>
      <c r="I28" s="3"/>
      <c r="J28" s="3"/>
      <c r="K28" s="3"/>
    </row>
    <row r="29" spans="1:18" x14ac:dyDescent="0.2">
      <c r="A29" s="2"/>
      <c r="B29" s="2"/>
      <c r="C29" s="2"/>
      <c r="D29" s="2"/>
      <c r="E29" s="2"/>
      <c r="F29" s="2"/>
      <c r="G29" s="2"/>
      <c r="H29" s="2"/>
      <c r="I29" s="2"/>
      <c r="J29" s="2"/>
      <c r="K29" s="2"/>
    </row>
    <row r="30" spans="1:18" x14ac:dyDescent="0.2">
      <c r="B30" s="3"/>
      <c r="C30" s="3"/>
      <c r="D30" s="3"/>
      <c r="E30" s="3"/>
      <c r="F30" s="3"/>
      <c r="G30" s="3"/>
      <c r="H30" s="3"/>
      <c r="I30" s="3"/>
      <c r="J30" s="3"/>
    </row>
    <row r="31" spans="1:18" x14ac:dyDescent="0.2">
      <c r="B31" s="3"/>
      <c r="C31" s="3"/>
      <c r="D31" s="3"/>
      <c r="E31" s="3"/>
      <c r="F31" s="3"/>
      <c r="G31" s="3"/>
      <c r="H31" s="3"/>
      <c r="I31" s="3"/>
      <c r="J31" s="3"/>
    </row>
    <row r="32" spans="1:18" x14ac:dyDescent="0.2">
      <c r="A32" s="2"/>
      <c r="B32" s="2"/>
      <c r="C32" s="2"/>
      <c r="D32" s="2"/>
      <c r="E32" s="2"/>
      <c r="F32" s="2"/>
      <c r="G32" s="2"/>
      <c r="H32" s="2"/>
      <c r="I32" s="2"/>
      <c r="J32" s="2"/>
      <c r="K32" s="2"/>
      <c r="L32" s="2"/>
      <c r="M32" s="2"/>
      <c r="N32" s="2"/>
      <c r="O32" s="19"/>
      <c r="P32" s="19"/>
    </row>
    <row r="33" spans="1:16" x14ac:dyDescent="0.2">
      <c r="A33" s="3"/>
      <c r="B33" s="3"/>
      <c r="C33" s="3"/>
      <c r="D33" s="3"/>
      <c r="E33" s="3"/>
      <c r="F33" s="3"/>
      <c r="G33" s="3"/>
      <c r="H33" s="3"/>
      <c r="I33" s="3"/>
      <c r="J33" s="3"/>
      <c r="K33" s="3"/>
    </row>
    <row r="34" spans="1:16" x14ac:dyDescent="0.2">
      <c r="A34" s="3"/>
      <c r="B34" s="3"/>
      <c r="C34" s="3"/>
      <c r="D34" s="3"/>
      <c r="E34" s="3"/>
      <c r="F34" s="3"/>
      <c r="G34" s="3"/>
      <c r="H34" s="3"/>
      <c r="I34" s="3"/>
      <c r="J34" s="3"/>
      <c r="K34" s="3"/>
    </row>
    <row r="35" spans="1:16" x14ac:dyDescent="0.2">
      <c r="A35" s="3"/>
      <c r="B35" s="3"/>
      <c r="C35" s="3"/>
      <c r="D35" s="3"/>
      <c r="E35" s="3"/>
      <c r="F35" s="3"/>
      <c r="G35" s="3"/>
      <c r="H35" s="3"/>
      <c r="I35" s="3"/>
      <c r="J35" s="3"/>
      <c r="K35" s="3"/>
    </row>
    <row r="36" spans="1:16" x14ac:dyDescent="0.2">
      <c r="A36" s="2"/>
      <c r="B36" s="2"/>
      <c r="C36" s="2"/>
      <c r="D36" s="2"/>
      <c r="E36" s="2"/>
      <c r="F36" s="2"/>
      <c r="G36" s="2"/>
      <c r="H36" s="2"/>
      <c r="I36" s="2"/>
      <c r="J36" s="2"/>
      <c r="K36" s="2"/>
    </row>
    <row r="37" spans="1:16" x14ac:dyDescent="0.2">
      <c r="B37" s="3"/>
      <c r="C37" s="3"/>
      <c r="D37" s="3"/>
      <c r="E37" s="3"/>
      <c r="F37" s="3"/>
      <c r="G37" s="3"/>
      <c r="H37" s="3"/>
      <c r="I37" s="3"/>
      <c r="J37" s="3"/>
    </row>
    <row r="38" spans="1:16" x14ac:dyDescent="0.2">
      <c r="A38" s="2"/>
      <c r="B38" s="2"/>
      <c r="C38" s="2"/>
      <c r="D38" s="2"/>
      <c r="E38" s="2"/>
      <c r="F38" s="2"/>
      <c r="G38" s="2"/>
      <c r="H38" s="2"/>
      <c r="I38" s="2"/>
      <c r="J38" s="2"/>
      <c r="K38" s="2"/>
      <c r="L38" s="2"/>
      <c r="M38" s="2"/>
      <c r="N38" s="2"/>
      <c r="O38" s="19"/>
      <c r="P38" s="19"/>
    </row>
    <row r="39" spans="1:16" x14ac:dyDescent="0.2">
      <c r="A39" s="3"/>
      <c r="B39" s="3"/>
      <c r="C39" s="3"/>
      <c r="D39" s="3"/>
      <c r="E39" s="3"/>
      <c r="F39" s="3"/>
      <c r="G39" s="3"/>
      <c r="H39" s="3"/>
      <c r="I39" s="3"/>
      <c r="J39" s="3"/>
      <c r="K39" s="3"/>
    </row>
    <row r="40" spans="1:16" x14ac:dyDescent="0.2">
      <c r="A40" s="3"/>
      <c r="B40" s="3"/>
      <c r="C40" s="3"/>
      <c r="D40" s="3"/>
      <c r="E40" s="3"/>
      <c r="F40" s="3"/>
      <c r="G40" s="3"/>
      <c r="H40" s="3"/>
      <c r="I40" s="3"/>
      <c r="J40" s="3"/>
      <c r="K40" s="3"/>
    </row>
    <row r="41" spans="1:16" x14ac:dyDescent="0.2">
      <c r="A41" s="3"/>
      <c r="B41" s="3"/>
      <c r="C41" s="3"/>
      <c r="D41" s="3"/>
      <c r="E41" s="3"/>
      <c r="F41" s="3"/>
      <c r="G41" s="3"/>
      <c r="H41" s="3"/>
      <c r="I41" s="3"/>
      <c r="J41" s="3"/>
      <c r="K41" s="3"/>
    </row>
    <row r="42" spans="1:16" x14ac:dyDescent="0.2">
      <c r="A42" s="2"/>
      <c r="B42" s="2"/>
      <c r="C42" s="2"/>
      <c r="D42" s="2"/>
      <c r="E42" s="2"/>
      <c r="F42" s="2"/>
      <c r="G42" s="2"/>
      <c r="H42" s="2"/>
      <c r="I42" s="2"/>
      <c r="J42" s="2"/>
      <c r="K42" s="2"/>
    </row>
    <row r="43" spans="1:16" x14ac:dyDescent="0.2">
      <c r="B43" s="3"/>
      <c r="C43" s="3"/>
      <c r="D43" s="3"/>
      <c r="E43" s="3"/>
      <c r="F43" s="3"/>
      <c r="G43" s="22"/>
      <c r="H43" s="22"/>
      <c r="I43" s="22"/>
      <c r="J43" s="22"/>
    </row>
    <row r="44" spans="1:16" x14ac:dyDescent="0.2">
      <c r="A44" s="2"/>
      <c r="B44" s="2"/>
      <c r="C44" s="2"/>
      <c r="D44" s="2"/>
      <c r="E44" s="2"/>
      <c r="F44" s="2"/>
      <c r="G44" s="2"/>
      <c r="H44" s="2"/>
      <c r="I44" s="2"/>
      <c r="J44" s="2"/>
      <c r="K44" s="2"/>
      <c r="L44" s="2"/>
      <c r="M44" s="2"/>
      <c r="N44" s="2"/>
      <c r="O44" s="19"/>
      <c r="P44" s="19"/>
    </row>
    <row r="45" spans="1:16" x14ac:dyDescent="0.2">
      <c r="A45" s="3"/>
      <c r="B45" s="3"/>
      <c r="C45" s="3"/>
      <c r="D45" s="3"/>
      <c r="E45" s="3"/>
      <c r="F45" s="3"/>
      <c r="G45" s="3"/>
      <c r="H45" s="3"/>
      <c r="I45" s="3"/>
      <c r="J45" s="3"/>
      <c r="K45" s="3"/>
    </row>
    <row r="46" spans="1:16" x14ac:dyDescent="0.2">
      <c r="A46" s="3"/>
      <c r="B46" s="3"/>
      <c r="C46" s="3"/>
      <c r="D46" s="3"/>
      <c r="E46" s="3"/>
      <c r="F46" s="3"/>
      <c r="G46" s="3"/>
      <c r="H46" s="3"/>
      <c r="I46" s="3"/>
      <c r="J46" s="3"/>
      <c r="K46" s="3"/>
    </row>
    <row r="47" spans="1:16" x14ac:dyDescent="0.2">
      <c r="A47" s="3"/>
      <c r="B47" s="3"/>
      <c r="C47" s="3"/>
      <c r="D47" s="3"/>
      <c r="E47" s="3"/>
      <c r="F47" s="3"/>
      <c r="G47" s="3"/>
      <c r="H47" s="3"/>
      <c r="I47" s="3"/>
      <c r="J47" s="3"/>
      <c r="K47" s="3"/>
    </row>
    <row r="48" spans="1:16" x14ac:dyDescent="0.2">
      <c r="A48" s="2"/>
      <c r="B48" s="2"/>
      <c r="C48" s="2"/>
      <c r="D48" s="2"/>
      <c r="E48" s="2"/>
      <c r="F48" s="2"/>
      <c r="G48" s="2"/>
      <c r="H48" s="2"/>
      <c r="I48" s="2"/>
      <c r="J48" s="2"/>
      <c r="K48" s="2"/>
    </row>
    <row r="49" spans="2:10" x14ac:dyDescent="0.2">
      <c r="F49" s="3"/>
      <c r="G49" s="22"/>
      <c r="H49" s="22"/>
      <c r="I49" s="22"/>
      <c r="J49" s="22"/>
    </row>
    <row r="50" spans="2:10" x14ac:dyDescent="0.2">
      <c r="B50" s="3"/>
      <c r="C50" s="3"/>
      <c r="D50" s="3"/>
      <c r="E50" s="3"/>
      <c r="F50" s="3"/>
    </row>
  </sheetData>
  <phoneticPr fontId="2" type="noConversion"/>
  <pageMargins left="0.44" right="0.75" top="1" bottom="0.56999999999999995" header="0.5" footer="0.5"/>
  <pageSetup scale="67"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S32"/>
  <sheetViews>
    <sheetView workbookViewId="0">
      <selection activeCell="A3" sqref="A3"/>
    </sheetView>
  </sheetViews>
  <sheetFormatPr defaultRowHeight="12.75" x14ac:dyDescent="0.2"/>
  <cols>
    <col min="1" max="1" width="15.5703125" customWidth="1"/>
    <col min="5" max="5" width="12.5703125" customWidth="1"/>
    <col min="6" max="6" width="3.5703125" customWidth="1"/>
    <col min="11" max="11" width="3.85546875" customWidth="1"/>
    <col min="12" max="12" width="12.42578125" customWidth="1"/>
    <col min="15" max="15" width="14" customWidth="1"/>
    <col min="16" max="16" width="2.140625" customWidth="1"/>
    <col min="17" max="17" width="13.42578125" customWidth="1"/>
    <col min="18" max="18" width="4.42578125" customWidth="1"/>
    <col min="19" max="19" width="11.140625" customWidth="1"/>
  </cols>
  <sheetData>
    <row r="1" spans="1:19" x14ac:dyDescent="0.2">
      <c r="A1" s="140" t="s">
        <v>19</v>
      </c>
      <c r="B1" s="139"/>
      <c r="C1" s="139"/>
      <c r="D1" s="139"/>
      <c r="E1" s="140" t="s">
        <v>17</v>
      </c>
      <c r="F1" s="140"/>
      <c r="G1" s="139"/>
      <c r="H1" s="139"/>
      <c r="I1" s="139"/>
      <c r="J1" s="139"/>
      <c r="K1" s="139"/>
      <c r="L1" s="139"/>
      <c r="M1" s="139"/>
      <c r="N1" s="139"/>
      <c r="O1" s="139"/>
    </row>
    <row r="2" spans="1:19" x14ac:dyDescent="0.2">
      <c r="A2" s="139" t="s">
        <v>20</v>
      </c>
      <c r="B2" s="139"/>
      <c r="C2" s="139"/>
      <c r="D2" s="139"/>
      <c r="E2" s="140" t="s">
        <v>140</v>
      </c>
      <c r="F2" s="140"/>
      <c r="G2" s="139"/>
      <c r="H2" s="139"/>
      <c r="I2" s="139"/>
      <c r="J2" s="139"/>
      <c r="K2" s="139"/>
      <c r="L2" s="139"/>
      <c r="M2" s="139"/>
      <c r="N2" s="139"/>
      <c r="O2" s="139"/>
    </row>
    <row r="3" spans="1:19" x14ac:dyDescent="0.2">
      <c r="A3" s="152"/>
      <c r="B3" s="139"/>
      <c r="C3" s="139"/>
      <c r="D3" s="139"/>
      <c r="E3" s="140" t="s">
        <v>141</v>
      </c>
      <c r="F3" s="139"/>
      <c r="G3" s="139"/>
      <c r="H3" s="139"/>
      <c r="I3" s="139"/>
      <c r="J3" s="139"/>
      <c r="K3" s="139"/>
      <c r="L3" s="139"/>
      <c r="M3" s="139"/>
      <c r="N3" s="139"/>
      <c r="O3" s="139"/>
    </row>
    <row r="4" spans="1:19" x14ac:dyDescent="0.2">
      <c r="A4" s="149"/>
      <c r="B4" s="139" t="s">
        <v>103</v>
      </c>
      <c r="C4" s="139"/>
      <c r="D4" s="139"/>
      <c r="E4" s="139"/>
      <c r="F4" s="139"/>
      <c r="G4" s="152" t="s">
        <v>132</v>
      </c>
      <c r="H4" s="139"/>
      <c r="I4" s="139"/>
      <c r="J4" s="139"/>
      <c r="K4" s="139"/>
      <c r="L4" s="139"/>
      <c r="M4" s="139"/>
      <c r="N4" s="139"/>
      <c r="O4" s="139"/>
    </row>
    <row r="5" spans="1:19" x14ac:dyDescent="0.2">
      <c r="A5" s="142"/>
      <c r="B5" s="142" t="s">
        <v>104</v>
      </c>
      <c r="C5" s="142" t="s">
        <v>105</v>
      </c>
      <c r="D5" s="142" t="s">
        <v>83</v>
      </c>
      <c r="E5" s="142" t="s">
        <v>84</v>
      </c>
      <c r="F5" s="142"/>
      <c r="G5" s="153" t="s">
        <v>133</v>
      </c>
      <c r="H5" s="153" t="s">
        <v>134</v>
      </c>
      <c r="I5" s="153" t="s">
        <v>135</v>
      </c>
      <c r="J5" s="153" t="s">
        <v>136</v>
      </c>
      <c r="K5" s="142"/>
      <c r="L5" s="142"/>
      <c r="M5" s="142"/>
      <c r="N5" s="142"/>
      <c r="O5" s="142"/>
      <c r="P5" s="1"/>
    </row>
    <row r="6" spans="1:19" x14ac:dyDescent="0.2">
      <c r="A6" s="139"/>
      <c r="B6" s="142"/>
      <c r="C6" s="142"/>
      <c r="D6" s="142"/>
      <c r="E6" s="142"/>
      <c r="F6" s="142"/>
      <c r="G6" s="142"/>
      <c r="H6" s="142"/>
      <c r="I6" s="142"/>
      <c r="J6" s="142"/>
      <c r="K6" s="142"/>
      <c r="L6" s="142"/>
      <c r="M6" s="142"/>
      <c r="N6" s="142"/>
      <c r="O6" s="142"/>
      <c r="P6" s="1"/>
    </row>
    <row r="7" spans="1:19" x14ac:dyDescent="0.2">
      <c r="A7" s="139"/>
      <c r="B7" s="146"/>
      <c r="C7" s="146"/>
      <c r="D7" s="146"/>
      <c r="E7" s="146"/>
      <c r="F7" s="146"/>
      <c r="G7" s="146"/>
      <c r="H7" s="146"/>
      <c r="I7" s="146"/>
      <c r="J7" s="146"/>
      <c r="K7" s="146"/>
      <c r="L7" s="146"/>
      <c r="M7" s="146"/>
      <c r="N7" s="146"/>
      <c r="O7" s="146"/>
      <c r="P7" s="3"/>
    </row>
    <row r="8" spans="1:19" ht="114.75" x14ac:dyDescent="0.2">
      <c r="A8" s="139" t="s">
        <v>144</v>
      </c>
      <c r="B8" s="146"/>
      <c r="C8" s="146"/>
      <c r="D8" s="146"/>
      <c r="E8" s="146"/>
      <c r="F8" s="146"/>
      <c r="G8" s="146"/>
      <c r="H8" s="146"/>
      <c r="I8" s="146"/>
      <c r="J8" s="146"/>
      <c r="K8" s="146"/>
      <c r="L8" s="145" t="s">
        <v>120</v>
      </c>
      <c r="M8" s="150" t="s">
        <v>137</v>
      </c>
      <c r="N8" s="146"/>
      <c r="O8" s="145" t="s">
        <v>142</v>
      </c>
      <c r="P8" s="5"/>
      <c r="Q8" s="5"/>
      <c r="S8" s="5"/>
    </row>
    <row r="9" spans="1:19" x14ac:dyDescent="0.2">
      <c r="A9" s="139"/>
      <c r="B9" s="146">
        <v>263.3</v>
      </c>
      <c r="C9" s="146">
        <v>263.60000000000002</v>
      </c>
      <c r="D9" s="146">
        <v>264.7</v>
      </c>
      <c r="E9" s="146">
        <v>265.89999999999998</v>
      </c>
      <c r="F9" s="146"/>
      <c r="G9" s="137">
        <v>309.7</v>
      </c>
      <c r="H9" s="137">
        <v>311.5</v>
      </c>
      <c r="I9" s="137">
        <v>313.60000000000002</v>
      </c>
      <c r="J9" s="137">
        <v>315.5</v>
      </c>
      <c r="K9" s="146"/>
      <c r="L9" s="147">
        <f>AVERAGE(B9:E9)</f>
        <v>264.375</v>
      </c>
      <c r="M9" s="147">
        <f>AVERAGE(G9:J9)</f>
        <v>312.57500000000005</v>
      </c>
      <c r="N9" s="147">
        <f>M9-L9</f>
        <v>48.200000000000045</v>
      </c>
      <c r="O9" s="151">
        <f>N9/L9</f>
        <v>0.18231678486997654</v>
      </c>
      <c r="P9" s="3"/>
      <c r="Q9" s="7"/>
      <c r="S9" s="7"/>
    </row>
    <row r="10" spans="1:19" x14ac:dyDescent="0.2">
      <c r="A10" s="147" t="s">
        <v>22</v>
      </c>
      <c r="B10" s="146">
        <v>0.4</v>
      </c>
      <c r="C10" s="146">
        <v>0.1</v>
      </c>
      <c r="D10" s="146">
        <v>0.4</v>
      </c>
      <c r="E10" s="146">
        <v>0.4</v>
      </c>
      <c r="F10" s="147"/>
      <c r="G10" s="137">
        <v>0.7</v>
      </c>
      <c r="H10" s="137">
        <v>0.6</v>
      </c>
      <c r="I10" s="137">
        <v>0.7</v>
      </c>
      <c r="J10" s="137">
        <v>0.6</v>
      </c>
      <c r="K10" s="147"/>
      <c r="L10" s="147"/>
      <c r="M10" s="147"/>
      <c r="N10" s="147"/>
      <c r="O10" s="151"/>
      <c r="P10" s="2"/>
      <c r="Q10" s="7"/>
    </row>
    <row r="11" spans="1:19" x14ac:dyDescent="0.2">
      <c r="A11" s="146"/>
      <c r="B11" s="146">
        <v>2.4</v>
      </c>
      <c r="C11" s="146">
        <v>1.6</v>
      </c>
      <c r="D11" s="146">
        <v>1.5</v>
      </c>
      <c r="E11" s="146">
        <v>1.4</v>
      </c>
      <c r="F11" s="146"/>
      <c r="G11" s="137">
        <v>6.2</v>
      </c>
      <c r="H11" s="137">
        <v>4.7</v>
      </c>
      <c r="I11" s="137">
        <v>3.2</v>
      </c>
      <c r="J11" s="137">
        <v>2.6</v>
      </c>
      <c r="K11" s="139"/>
      <c r="L11" s="139"/>
      <c r="M11" s="139"/>
      <c r="N11" s="139"/>
      <c r="O11" s="139"/>
    </row>
    <row r="12" spans="1:19" x14ac:dyDescent="0.2">
      <c r="A12" s="146"/>
      <c r="B12" s="146">
        <v>1.6</v>
      </c>
      <c r="C12" s="146">
        <v>1.8</v>
      </c>
      <c r="D12" s="146">
        <v>1.8</v>
      </c>
      <c r="E12" s="146">
        <v>1.7</v>
      </c>
      <c r="F12" s="146"/>
      <c r="G12" s="137">
        <v>6.6</v>
      </c>
      <c r="H12" s="137">
        <v>6.3</v>
      </c>
      <c r="I12" s="137">
        <v>5.2</v>
      </c>
      <c r="J12" s="137">
        <v>4.0999999999999996</v>
      </c>
      <c r="K12" s="139"/>
      <c r="L12" s="139"/>
      <c r="M12" s="139"/>
      <c r="N12" s="139"/>
      <c r="O12" s="139"/>
    </row>
    <row r="13" spans="1:19" x14ac:dyDescent="0.2">
      <c r="A13" s="146"/>
      <c r="B13" s="147"/>
      <c r="C13" s="147"/>
      <c r="D13" s="147"/>
      <c r="E13" s="147"/>
      <c r="F13" s="146"/>
      <c r="G13" s="147"/>
      <c r="H13" s="147"/>
      <c r="I13" s="147"/>
      <c r="J13" s="147"/>
      <c r="K13" s="147"/>
      <c r="L13" s="147"/>
      <c r="M13" s="147"/>
      <c r="N13" s="147"/>
      <c r="O13" s="147"/>
      <c r="P13" s="2"/>
    </row>
    <row r="14" spans="1:19" x14ac:dyDescent="0.2">
      <c r="A14" s="139"/>
      <c r="B14" s="146"/>
      <c r="C14" s="146"/>
      <c r="D14" s="146"/>
      <c r="E14" s="146"/>
      <c r="F14" s="139"/>
      <c r="G14" s="146"/>
      <c r="H14" s="146"/>
      <c r="I14" s="146"/>
      <c r="J14" s="146"/>
      <c r="K14" s="139"/>
      <c r="L14" s="139"/>
      <c r="M14" s="139"/>
      <c r="N14" s="139"/>
      <c r="O14" s="139"/>
    </row>
    <row r="15" spans="1:19" x14ac:dyDescent="0.2">
      <c r="A15" s="139"/>
      <c r="B15" s="146"/>
      <c r="C15" s="146"/>
      <c r="D15" s="146"/>
      <c r="E15" s="146"/>
      <c r="F15" s="139"/>
      <c r="G15" s="146"/>
      <c r="H15" s="146"/>
      <c r="I15" s="146"/>
      <c r="J15" s="146"/>
      <c r="K15" s="139"/>
      <c r="L15" s="139"/>
      <c r="M15" s="139"/>
      <c r="N15" s="139"/>
      <c r="O15" s="139"/>
    </row>
    <row r="16" spans="1:19" x14ac:dyDescent="0.2">
      <c r="A16" s="152" t="s">
        <v>143</v>
      </c>
      <c r="B16" s="147"/>
      <c r="C16" s="147"/>
      <c r="D16" s="147"/>
      <c r="E16" s="147"/>
      <c r="F16" s="146"/>
      <c r="G16" s="147"/>
      <c r="H16" s="147"/>
      <c r="I16" s="147"/>
      <c r="J16" s="147"/>
      <c r="K16" s="146"/>
      <c r="L16" s="139"/>
      <c r="M16" s="139"/>
      <c r="N16" s="139"/>
      <c r="O16" s="139"/>
    </row>
    <row r="17" spans="2:15" x14ac:dyDescent="0.2">
      <c r="B17" s="3"/>
      <c r="C17" s="3"/>
      <c r="D17" s="3"/>
      <c r="E17" s="3"/>
      <c r="F17" s="3"/>
      <c r="G17" s="3"/>
      <c r="H17" s="3"/>
      <c r="I17" s="3"/>
      <c r="J17" s="3"/>
      <c r="K17" s="3"/>
    </row>
    <row r="18" spans="2:15" x14ac:dyDescent="0.2">
      <c r="B18" s="40"/>
      <c r="C18" s="40"/>
      <c r="D18" s="40"/>
      <c r="E18" s="40"/>
      <c r="F18" s="2"/>
      <c r="G18" s="3"/>
      <c r="H18" s="3"/>
      <c r="I18" s="3"/>
      <c r="J18" s="3"/>
      <c r="K18" s="2"/>
      <c r="L18" s="2"/>
      <c r="M18" s="2"/>
      <c r="N18" s="2"/>
      <c r="O18" s="7"/>
    </row>
    <row r="19" spans="2:15" x14ac:dyDescent="0.2">
      <c r="B19" s="40"/>
      <c r="C19" s="40"/>
      <c r="D19" s="40"/>
      <c r="E19" s="40"/>
      <c r="F19" s="3"/>
      <c r="G19" s="3"/>
      <c r="H19" s="3"/>
      <c r="I19" s="3"/>
      <c r="J19" s="3"/>
    </row>
    <row r="20" spans="2:15" x14ac:dyDescent="0.2">
      <c r="B20" s="40"/>
      <c r="C20" s="40"/>
      <c r="D20" s="40"/>
      <c r="E20" s="40"/>
      <c r="F20" s="3"/>
      <c r="G20" s="2"/>
      <c r="H20" s="2"/>
      <c r="I20" s="2"/>
      <c r="J20" s="2"/>
    </row>
    <row r="21" spans="2:15" x14ac:dyDescent="0.2">
      <c r="B21" s="40"/>
      <c r="C21" s="40"/>
      <c r="D21" s="40"/>
      <c r="E21" s="40"/>
      <c r="F21" s="3"/>
      <c r="G21" s="3"/>
      <c r="H21" s="3"/>
      <c r="I21" s="3"/>
      <c r="J21" s="3"/>
      <c r="K21" s="2"/>
      <c r="L21" s="2"/>
      <c r="M21" s="2"/>
      <c r="N21" s="2"/>
      <c r="O21" s="2"/>
    </row>
    <row r="22" spans="2:15" x14ac:dyDescent="0.2">
      <c r="B22" s="2"/>
      <c r="C22" s="2"/>
      <c r="D22" s="2"/>
      <c r="E22" s="2"/>
      <c r="G22" s="2"/>
      <c r="H22" s="2"/>
      <c r="I22" s="2"/>
      <c r="J22" s="2"/>
    </row>
    <row r="23" spans="2:15" x14ac:dyDescent="0.2">
      <c r="B23" s="3"/>
      <c r="C23" s="3"/>
      <c r="D23" s="3"/>
      <c r="E23" s="3"/>
      <c r="G23" s="3"/>
      <c r="H23" s="3"/>
      <c r="I23" s="3"/>
      <c r="J23" s="3"/>
    </row>
    <row r="24" spans="2:15" x14ac:dyDescent="0.2">
      <c r="B24" s="3"/>
      <c r="C24" s="3"/>
      <c r="D24" s="3"/>
      <c r="E24" s="3"/>
      <c r="G24" s="3"/>
      <c r="H24" s="3"/>
      <c r="I24" s="3"/>
      <c r="J24" s="3"/>
    </row>
    <row r="25" spans="2:15" x14ac:dyDescent="0.2">
      <c r="B25" s="3"/>
      <c r="C25" s="3"/>
      <c r="D25" s="3"/>
      <c r="E25" s="3"/>
      <c r="G25" s="3"/>
      <c r="H25" s="3"/>
      <c r="I25" s="3"/>
      <c r="J25" s="3"/>
    </row>
    <row r="26" spans="2:15" x14ac:dyDescent="0.2">
      <c r="B26" s="2"/>
      <c r="C26" s="2"/>
      <c r="D26" s="2"/>
      <c r="E26" s="2"/>
      <c r="G26" s="2"/>
      <c r="H26" s="2"/>
      <c r="I26" s="2"/>
      <c r="J26" s="2"/>
    </row>
    <row r="27" spans="2:15" x14ac:dyDescent="0.2">
      <c r="G27" s="3"/>
      <c r="H27" s="3"/>
      <c r="I27" s="3"/>
      <c r="J27" s="3"/>
    </row>
    <row r="28" spans="2:15" x14ac:dyDescent="0.2">
      <c r="B28" s="2"/>
      <c r="C28" s="2"/>
      <c r="D28" s="2"/>
      <c r="E28" s="2"/>
      <c r="G28" s="2"/>
      <c r="H28" s="2"/>
      <c r="I28" s="2"/>
      <c r="J28" s="2"/>
    </row>
    <row r="29" spans="2:15" x14ac:dyDescent="0.2">
      <c r="B29" s="3"/>
      <c r="C29" s="3"/>
      <c r="D29" s="3"/>
      <c r="E29" s="3"/>
      <c r="G29" s="3"/>
      <c r="H29" s="3"/>
      <c r="I29" s="3"/>
      <c r="J29" s="3"/>
    </row>
    <row r="30" spans="2:15" x14ac:dyDescent="0.2">
      <c r="B30" s="3"/>
      <c r="C30" s="3"/>
      <c r="D30" s="3"/>
      <c r="E30" s="3"/>
      <c r="G30" s="3"/>
      <c r="H30" s="3"/>
      <c r="I30" s="3"/>
      <c r="J30" s="3"/>
    </row>
    <row r="31" spans="2:15" x14ac:dyDescent="0.2">
      <c r="B31" s="3"/>
      <c r="C31" s="3"/>
      <c r="D31" s="3"/>
      <c r="E31" s="3"/>
      <c r="G31" s="3"/>
      <c r="H31" s="3"/>
      <c r="I31" s="3"/>
      <c r="J31" s="3"/>
    </row>
    <row r="32" spans="2:15" x14ac:dyDescent="0.2">
      <c r="B32" s="2"/>
      <c r="C32" s="2"/>
      <c r="D32" s="2"/>
      <c r="E32" s="2"/>
      <c r="G32" s="2"/>
      <c r="H32" s="2"/>
      <c r="I32" s="2"/>
      <c r="J32" s="2"/>
    </row>
  </sheetData>
  <phoneticPr fontId="2" type="noConversion"/>
  <pageMargins left="0.75" right="0.75" top="1" bottom="1" header="0.5" footer="0.5"/>
  <pageSetup scale="71"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weight by cst in base yr</vt:lpstr>
      <vt:lpstr>weight by cst Gill 2-28 ye</vt:lpstr>
      <vt:lpstr>weight by cst Greensboro ye</vt:lpstr>
      <vt:lpstr>weight by cst 9-30 year ends</vt:lpstr>
      <vt:lpstr>tbl 6.7 cal 19-sfy22 17-22</vt:lpstr>
      <vt:lpstr>table 6.7 Gill to cal 17&amp;19</vt:lpstr>
      <vt:lpstr>table 6.7 Grbo to cal 17&amp;19</vt:lpstr>
      <vt:lpstr>table 6.7 9-30 ye to cal17&amp;19</vt:lpstr>
      <vt:lpstr>table 7 cal 17 to sfy 23</vt:lpstr>
      <vt:lpstr>table 7 Gill to cal 09</vt:lpstr>
      <vt:lpstr>table 7 Greensboro to cal 09 </vt:lpstr>
      <vt:lpstr>table 7 9-30 year ends to cal</vt:lpstr>
      <vt:lpstr>Sheet1</vt:lpstr>
    </vt:vector>
  </TitlesOfParts>
  <Company>ASHCO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Denette</dc:creator>
  <cp:lastModifiedBy>Jarvis, Deidra</cp:lastModifiedBy>
  <cp:lastPrinted>2017-07-10T16:36:07Z</cp:lastPrinted>
  <dcterms:created xsi:type="dcterms:W3CDTF">2005-07-08T21:33:27Z</dcterms:created>
  <dcterms:modified xsi:type="dcterms:W3CDTF">2022-08-05T20:49:41Z</dcterms:modified>
</cp:coreProperties>
</file>